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mc:AlternateContent xmlns:mc="http://schemas.openxmlformats.org/markup-compatibility/2006">
    <mc:Choice Requires="x15">
      <x15ac:absPath xmlns:x15ac="http://schemas.microsoft.com/office/spreadsheetml/2010/11/ac" url="/Users/macbookproa1706/OneDrive/ESE LA VEGA/PAS I SEMESTRE/I SEMESTRE 2020/"/>
    </mc:Choice>
  </mc:AlternateContent>
  <xr:revisionPtr revIDLastSave="9" documentId="13_ncr:1_{8E2532B8-7B68-DB4E-BE80-E71EF1296EBD}" xr6:coauthVersionLast="45" xr6:coauthVersionMax="45" xr10:uidLastSave="{C97F7464-5755-D242-B680-17F7423BF53E}"/>
  <bookViews>
    <workbookView xWindow="320" yWindow="460" windowWidth="28100" windowHeight="16160" tabRatio="597" activeTab="1" xr2:uid="{00000000-000D-0000-FFFF-FFFF00000000}"/>
  </bookViews>
  <sheets>
    <sheet name="RESULTADOS" sheetId="21" r:id="rId1"/>
    <sheet name="PI" sheetId="17" r:id="rId2"/>
    <sheet name="RESUMEN ACUER PI" sheetId="23" r:id="rId3"/>
    <sheet name="Hoja2" sheetId="24" r:id="rId4"/>
    <sheet name="PAS 2020 I SEM" sheetId="22" r:id="rId5"/>
    <sheet name="612" sheetId="14" r:id="rId6"/>
    <sheet name="SALUD AMBIENTAL" sheetId="6" r:id="rId7"/>
    <sheet name="NO TRANSMISIBLES " sheetId="7" r:id="rId8"/>
    <sheet name="NUTRICION " sheetId="8" r:id="rId9"/>
    <sheet name="SALUD MENTAL " sheetId="20" r:id="rId10"/>
    <sheet name="SSR" sheetId="9" r:id="rId11"/>
    <sheet name="TRANSMISIBLES" sheetId="10" r:id="rId12"/>
    <sheet name="SALUD LABORAL " sheetId="11" r:id="rId13"/>
    <sheet name="VULNERABLES " sheetId="12" r:id="rId14"/>
    <sheet name="FORTALECIMIENTO" sheetId="13" r:id="rId15"/>
    <sheet name="EMERGENCIAS Y DESASTRES" sheetId="19" r:id="rId16"/>
  </sheets>
  <definedNames>
    <definedName name="_xlnm._FilterDatabase" localSheetId="4" hidden="1">'PAS 2020 I SEM'!$A$12:$X$159</definedName>
    <definedName name="_xlnm._FilterDatabase" localSheetId="6" hidden="1">'SALUD AMBIENTAL'!$A$12:$WVQ$109</definedName>
    <definedName name="_xlnm._FilterDatabase" localSheetId="9" hidden="1">'SALUD MENTAL '!$A$12:$WUN$101</definedName>
    <definedName name="_xlnm.Print_Area" localSheetId="5">'612'!$A$1:$X$47</definedName>
    <definedName name="_xlnm.Print_Area" localSheetId="4">'PAS 2020 I SEM'!$A$1:$X$158</definedName>
    <definedName name="_xlnm.Print_Area" localSheetId="1">PI!$A$1:$AH$192</definedName>
    <definedName name="_xlnm.Print_Area" localSheetId="12">'SALUD LABORAL '!$A$1:$AQ$19</definedName>
    <definedName name="_xlnm.Print_Titles" localSheetId="5">'612'!$1:$10</definedName>
    <definedName name="_xlnm.Print_Titles" localSheetId="4">'PAS 2020 I SEM'!$1:$12</definedName>
    <definedName name="_xlnm.Print_Titles" localSheetId="1">PI!$1:$10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71" i="24" l="1"/>
  <c r="C66" i="24"/>
  <c r="D70" i="24"/>
  <c r="I34" i="23"/>
  <c r="I6" i="23"/>
  <c r="I7" i="23"/>
  <c r="I8" i="23"/>
  <c r="I9" i="23"/>
  <c r="I10" i="23"/>
  <c r="I11" i="23"/>
  <c r="I12" i="23"/>
  <c r="I13" i="23"/>
  <c r="I14" i="23"/>
  <c r="I15" i="23"/>
  <c r="I16" i="23"/>
  <c r="I17" i="23"/>
  <c r="I18" i="23"/>
  <c r="I19" i="23"/>
  <c r="I20" i="23"/>
  <c r="I21" i="23"/>
  <c r="I22" i="23"/>
  <c r="I23" i="23"/>
  <c r="I24" i="23"/>
  <c r="I25" i="23"/>
  <c r="I26" i="23"/>
  <c r="I27" i="23"/>
  <c r="I28" i="23"/>
  <c r="I29" i="23"/>
  <c r="I30" i="23"/>
  <c r="I31" i="23"/>
  <c r="I32" i="23"/>
  <c r="I33" i="23"/>
  <c r="I5" i="23"/>
  <c r="G31" i="23"/>
  <c r="H31" i="23" s="1"/>
  <c r="G28" i="23"/>
  <c r="G27" i="23"/>
  <c r="G25" i="23"/>
  <c r="G24" i="23"/>
  <c r="G23" i="23"/>
  <c r="G21" i="23"/>
  <c r="G18" i="23"/>
  <c r="G13" i="23"/>
  <c r="H13" i="23" s="1"/>
  <c r="G12" i="23"/>
  <c r="H12" i="23" s="1"/>
  <c r="G11" i="23"/>
  <c r="H11" i="23" s="1"/>
  <c r="G10" i="23"/>
  <c r="H10" i="23" s="1"/>
  <c r="G8" i="23"/>
  <c r="H8" i="23" s="1"/>
  <c r="G7" i="23"/>
  <c r="H7" i="23" s="1"/>
  <c r="G6" i="23"/>
  <c r="O26" i="17"/>
  <c r="H34" i="23" l="1"/>
  <c r="F7" i="21"/>
  <c r="X161" i="22"/>
  <c r="X195" i="17"/>
  <c r="D7" i="21"/>
  <c r="E7" i="21" s="1"/>
  <c r="O193" i="17"/>
  <c r="O150" i="17"/>
  <c r="O62" i="17"/>
  <c r="O61" i="17"/>
  <c r="O59" i="17"/>
  <c r="O55" i="17"/>
  <c r="O27" i="17"/>
  <c r="N123" i="17"/>
  <c r="N127" i="17" l="1"/>
  <c r="N131" i="17"/>
  <c r="N138" i="17"/>
  <c r="N143" i="17"/>
  <c r="N150" i="17"/>
  <c r="N107" i="17"/>
  <c r="N85" i="17"/>
  <c r="N62" i="17"/>
  <c r="N61" i="17"/>
  <c r="N59" i="17"/>
  <c r="N55" i="17"/>
  <c r="N27" i="17"/>
  <c r="N26" i="17"/>
  <c r="N23" i="17"/>
  <c r="V40" i="13"/>
  <c r="V34" i="13"/>
  <c r="V33" i="13"/>
  <c r="V29" i="13"/>
  <c r="V22" i="13"/>
  <c r="T16" i="13"/>
  <c r="V16" i="13" s="1"/>
  <c r="V12" i="13"/>
  <c r="U12" i="13"/>
  <c r="T12" i="13"/>
  <c r="V144" i="22"/>
  <c r="V145" i="22"/>
  <c r="V110" i="22"/>
  <c r="X110" i="22" s="1"/>
  <c r="P110" i="22"/>
  <c r="X20" i="12"/>
  <c r="X15" i="12"/>
  <c r="X12" i="12"/>
  <c r="V12" i="12"/>
  <c r="X22" i="9"/>
  <c r="X21" i="9"/>
  <c r="X19" i="9"/>
  <c r="X46" i="7"/>
  <c r="X45" i="7"/>
  <c r="X43" i="7"/>
  <c r="X15" i="7"/>
  <c r="X16" i="7"/>
  <c r="X21" i="7"/>
  <c r="X23" i="7"/>
  <c r="X29" i="7"/>
  <c r="X37" i="7"/>
  <c r="X22" i="7"/>
  <c r="O39" i="7" l="1"/>
  <c r="R39" i="7"/>
  <c r="T39" i="7"/>
  <c r="O52" i="22"/>
  <c r="R52" i="22" s="1"/>
  <c r="P15" i="8" l="1"/>
  <c r="S15" i="8"/>
  <c r="V15" i="8"/>
  <c r="V22" i="22" l="1"/>
  <c r="W22" i="22" s="1"/>
  <c r="S22" i="22"/>
  <c r="P22" i="22"/>
  <c r="T18" i="22"/>
  <c r="V18" i="22" s="1"/>
  <c r="W18" i="22" s="1"/>
  <c r="S18" i="22"/>
  <c r="P18" i="22"/>
  <c r="T13" i="22"/>
  <c r="V13" i="22" s="1"/>
  <c r="W13" i="22" s="1"/>
  <c r="S13" i="22"/>
  <c r="P13" i="22"/>
  <c r="S156" i="22"/>
  <c r="P156" i="22"/>
  <c r="V151" i="22"/>
  <c r="S151" i="22"/>
  <c r="P151" i="22"/>
  <c r="P145" i="22"/>
  <c r="P144" i="22"/>
  <c r="V140" i="22"/>
  <c r="V133" i="22"/>
  <c r="T127" i="22"/>
  <c r="V127" i="22" s="1"/>
  <c r="S127" i="22"/>
  <c r="P127" i="22"/>
  <c r="U123" i="22"/>
  <c r="T123" i="22"/>
  <c r="S123" i="22"/>
  <c r="P123" i="22"/>
  <c r="V119" i="22"/>
  <c r="V118" i="22"/>
  <c r="X118" i="22" s="1"/>
  <c r="T113" i="22"/>
  <c r="V113" i="22" s="1"/>
  <c r="X113" i="22" s="1"/>
  <c r="S113" i="22"/>
  <c r="P113" i="22"/>
  <c r="U107" i="22"/>
  <c r="T107" i="22"/>
  <c r="U104" i="22"/>
  <c r="T104" i="22"/>
  <c r="S104" i="22"/>
  <c r="P104" i="22"/>
  <c r="V100" i="22"/>
  <c r="S100" i="22"/>
  <c r="P100" i="22"/>
  <c r="V94" i="22"/>
  <c r="S94" i="22"/>
  <c r="P94" i="22"/>
  <c r="T92" i="22"/>
  <c r="V92" i="22" s="1"/>
  <c r="X92" i="22" s="1"/>
  <c r="S92" i="22"/>
  <c r="P92" i="22"/>
  <c r="V91" i="22"/>
  <c r="X91" i="22" s="1"/>
  <c r="R89" i="22"/>
  <c r="Q89" i="22"/>
  <c r="O89" i="22"/>
  <c r="N89" i="22"/>
  <c r="V85" i="22"/>
  <c r="R78" i="22"/>
  <c r="Q78" i="22"/>
  <c r="O78" i="22"/>
  <c r="N78" i="22"/>
  <c r="T78" i="22" s="1"/>
  <c r="U75" i="22"/>
  <c r="T75" i="22"/>
  <c r="S75" i="22"/>
  <c r="P75" i="22"/>
  <c r="R72" i="22"/>
  <c r="Q72" i="22"/>
  <c r="S72" i="22" s="1"/>
  <c r="O72" i="22"/>
  <c r="N72" i="22"/>
  <c r="T72" i="22" s="1"/>
  <c r="V64" i="22"/>
  <c r="S64" i="22"/>
  <c r="P64" i="22"/>
  <c r="U60" i="22"/>
  <c r="T60" i="22"/>
  <c r="S60" i="22"/>
  <c r="P60" i="22"/>
  <c r="T59" i="22"/>
  <c r="V59" i="22" s="1"/>
  <c r="X59" i="22" s="1"/>
  <c r="S59" i="22"/>
  <c r="P59" i="22"/>
  <c r="T58" i="22"/>
  <c r="V58" i="22" s="1"/>
  <c r="X58" i="22" s="1"/>
  <c r="S58" i="22"/>
  <c r="P58" i="22"/>
  <c r="U56" i="22"/>
  <c r="T56" i="22"/>
  <c r="S56" i="22"/>
  <c r="P56" i="22"/>
  <c r="V55" i="22"/>
  <c r="S55" i="22"/>
  <c r="T53" i="22"/>
  <c r="O53" i="22"/>
  <c r="R53" i="22" s="1"/>
  <c r="T52" i="22"/>
  <c r="V52" i="22" s="1"/>
  <c r="W52" i="22" s="1"/>
  <c r="X52" i="22" s="1"/>
  <c r="S52" i="22"/>
  <c r="T50" i="22"/>
  <c r="V50" i="22" s="1"/>
  <c r="X50" i="22" s="1"/>
  <c r="S50" i="22"/>
  <c r="P50" i="22"/>
  <c r="T46" i="22"/>
  <c r="V46" i="22" s="1"/>
  <c r="S46" i="22"/>
  <c r="P46" i="22"/>
  <c r="T42" i="22"/>
  <c r="V42" i="22" s="1"/>
  <c r="X42" i="22" s="1"/>
  <c r="S42" i="22"/>
  <c r="P42" i="22"/>
  <c r="T36" i="22"/>
  <c r="V36" i="22" s="1"/>
  <c r="X36" i="22" s="1"/>
  <c r="S36" i="22"/>
  <c r="P36" i="22"/>
  <c r="Q35" i="22"/>
  <c r="O35" i="22"/>
  <c r="N35" i="22"/>
  <c r="Q34" i="22"/>
  <c r="S34" i="22" s="1"/>
  <c r="N34" i="22"/>
  <c r="T29" i="22"/>
  <c r="V29" i="22" s="1"/>
  <c r="X29" i="22" s="1"/>
  <c r="S29" i="22"/>
  <c r="P29" i="22"/>
  <c r="U28" i="22"/>
  <c r="T28" i="22"/>
  <c r="S28" i="22"/>
  <c r="P28" i="22"/>
  <c r="U25" i="22"/>
  <c r="T25" i="22"/>
  <c r="S25" i="22"/>
  <c r="P25" i="22"/>
  <c r="J25" i="22"/>
  <c r="P72" i="22" l="1"/>
  <c r="V104" i="22"/>
  <c r="P35" i="22"/>
  <c r="T34" i="22"/>
  <c r="V34" i="22" s="1"/>
  <c r="X34" i="22" s="1"/>
  <c r="V56" i="22"/>
  <c r="X56" i="22" s="1"/>
  <c r="V60" i="22"/>
  <c r="S78" i="22"/>
  <c r="U72" i="22"/>
  <c r="V72" i="22" s="1"/>
  <c r="U89" i="22"/>
  <c r="V25" i="22"/>
  <c r="V28" i="22"/>
  <c r="X28" i="22" s="1"/>
  <c r="T89" i="22"/>
  <c r="V123" i="22"/>
  <c r="P34" i="22"/>
  <c r="P52" i="22"/>
  <c r="P53" i="22"/>
  <c r="U78" i="22"/>
  <c r="V78" i="22" s="1"/>
  <c r="T35" i="22"/>
  <c r="V75" i="22"/>
  <c r="S89" i="22"/>
  <c r="P89" i="22"/>
  <c r="P78" i="22"/>
  <c r="U53" i="22"/>
  <c r="V53" i="22" s="1"/>
  <c r="W53" i="22" s="1"/>
  <c r="X53" i="22" s="1"/>
  <c r="S53" i="22"/>
  <c r="R35" i="22"/>
  <c r="V89" i="22" l="1"/>
  <c r="X89" i="22" s="1"/>
  <c r="U35" i="22"/>
  <c r="V35" i="22" s="1"/>
  <c r="X35" i="22" s="1"/>
  <c r="X159" i="22" s="1"/>
  <c r="S35" i="22"/>
  <c r="S36" i="14" l="1"/>
  <c r="S40" i="13"/>
  <c r="U22" i="10" l="1"/>
  <c r="T22" i="10"/>
  <c r="S22" i="10"/>
  <c r="P22" i="10"/>
  <c r="S18" i="10" l="1"/>
  <c r="P18" i="10"/>
  <c r="J12" i="7" l="1"/>
  <c r="T46" i="7" l="1"/>
  <c r="S16" i="13" l="1"/>
  <c r="P16" i="13"/>
  <c r="V21" i="12"/>
  <c r="V20" i="12"/>
  <c r="V21" i="9" l="1"/>
  <c r="T19" i="9"/>
  <c r="S19" i="9"/>
  <c r="R19" i="9"/>
  <c r="Q19" i="9"/>
  <c r="O19" i="9"/>
  <c r="P19" i="9" s="1"/>
  <c r="N19" i="9"/>
  <c r="U19" i="9" l="1"/>
  <c r="V19" i="9" s="1"/>
  <c r="V42" i="7"/>
  <c r="S42" i="7"/>
  <c r="T40" i="7"/>
  <c r="R40" i="7"/>
  <c r="O40" i="7"/>
  <c r="S40" i="7" l="1"/>
  <c r="U40" i="7"/>
  <c r="V40" i="7" s="1"/>
  <c r="W40" i="7" s="1"/>
  <c r="X40" i="7" s="1"/>
  <c r="V39" i="7" l="1"/>
  <c r="W39" i="7" s="1"/>
  <c r="X39" i="7" s="1"/>
  <c r="S39" i="7"/>
  <c r="T37" i="7"/>
  <c r="V37" i="7"/>
  <c r="S37" i="7"/>
  <c r="O22" i="7" l="1"/>
  <c r="Q22" i="7" l="1"/>
  <c r="N22" i="7"/>
  <c r="Q21" i="7"/>
  <c r="R22" i="7" s="1"/>
  <c r="N21" i="7"/>
  <c r="T21" i="7" s="1"/>
  <c r="S21" i="7" l="1"/>
  <c r="U22" i="7"/>
  <c r="S22" i="7"/>
  <c r="T22" i="7"/>
  <c r="V22" i="7" s="1"/>
  <c r="V21" i="7"/>
  <c r="T16" i="7" l="1"/>
  <c r="V16" i="7" s="1"/>
  <c r="S16" i="7"/>
  <c r="U15" i="7" l="1"/>
  <c r="T15" i="7"/>
  <c r="S15" i="7"/>
  <c r="P15" i="7"/>
  <c r="V15" i="7" l="1"/>
  <c r="S43" i="7"/>
  <c r="P43" i="7"/>
  <c r="U43" i="7"/>
  <c r="T43" i="7"/>
  <c r="V43" i="7" l="1"/>
  <c r="T45" i="7"/>
  <c r="V45" i="7" s="1"/>
  <c r="S45" i="7"/>
  <c r="V46" i="7" l="1"/>
  <c r="S46" i="7"/>
  <c r="U47" i="7" l="1"/>
  <c r="T47" i="7"/>
  <c r="P47" i="7"/>
  <c r="S47" i="7"/>
  <c r="T23" i="7"/>
  <c r="V23" i="7" s="1"/>
  <c r="S23" i="7"/>
  <c r="V47" i="7" l="1"/>
  <c r="T33" i="7"/>
  <c r="V33" i="7" s="1"/>
  <c r="S33" i="7"/>
  <c r="Q33" i="14" l="1"/>
  <c r="S33" i="14" s="1"/>
  <c r="P33" i="14"/>
  <c r="M33" i="14"/>
  <c r="S45" i="13" l="1"/>
  <c r="P45" i="13"/>
  <c r="S12" i="13"/>
  <c r="P40" i="13" l="1"/>
  <c r="P34" i="13"/>
  <c r="P33" i="13"/>
  <c r="P12" i="13"/>
  <c r="T15" i="12"/>
  <c r="V15" i="12" l="1"/>
  <c r="S15" i="12"/>
  <c r="P15" i="12"/>
  <c r="P12" i="12"/>
  <c r="V22" i="10"/>
  <c r="V12" i="10" l="1"/>
  <c r="S12" i="10"/>
  <c r="P12" i="10"/>
  <c r="V18" i="10" l="1"/>
  <c r="T22" i="9" l="1"/>
  <c r="V15" i="9" l="1"/>
  <c r="U12" i="11"/>
  <c r="T12" i="11"/>
  <c r="V22" i="9" l="1"/>
  <c r="S22" i="9"/>
  <c r="P22" i="9"/>
  <c r="U12" i="7" l="1"/>
  <c r="T12" i="7"/>
  <c r="V12" i="7" s="1"/>
  <c r="S12" i="7"/>
  <c r="S13" i="20" l="1"/>
  <c r="R13" i="20"/>
  <c r="Q13" i="20"/>
  <c r="T13" i="20" s="1"/>
  <c r="O13" i="20"/>
  <c r="U13" i="20" s="1"/>
  <c r="N13" i="20"/>
  <c r="P13" i="20" s="1"/>
  <c r="V13" i="20" l="1"/>
  <c r="U23" i="8"/>
  <c r="R23" i="8"/>
  <c r="O23" i="8"/>
  <c r="P23" i="8" s="1"/>
  <c r="Q23" i="8"/>
  <c r="S23" i="8" s="1"/>
  <c r="N23" i="8"/>
  <c r="V26" i="8"/>
  <c r="U26" i="8"/>
  <c r="T26" i="8"/>
  <c r="S26" i="8"/>
  <c r="P26" i="8"/>
  <c r="S29" i="7"/>
  <c r="T29" i="7"/>
  <c r="V29" i="7" s="1"/>
  <c r="T23" i="8" l="1"/>
  <c r="V23" i="8" s="1"/>
  <c r="P46" i="7"/>
  <c r="P45" i="7"/>
  <c r="P40" i="7"/>
  <c r="P39" i="7"/>
  <c r="P37" i="7"/>
  <c r="P33" i="7"/>
  <c r="P29" i="7"/>
  <c r="P23" i="7"/>
  <c r="P22" i="7"/>
  <c r="P21" i="7"/>
  <c r="P16" i="7"/>
  <c r="P12" i="7"/>
  <c r="Y22" i="6" l="1"/>
  <c r="W13" i="6"/>
  <c r="Y13" i="6" s="1"/>
  <c r="V22" i="6"/>
  <c r="V13" i="6"/>
  <c r="W18" i="6"/>
  <c r="Y18" i="6" s="1"/>
  <c r="V18" i="6"/>
  <c r="S22" i="6"/>
  <c r="S18" i="6"/>
  <c r="S13" i="6"/>
  <c r="AK23"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Arango</author>
    <author>user</author>
    <author>Emma Adriana Ortiz Amezquita</author>
  </authors>
  <commentList>
    <comment ref="I27" authorId="0" shapeId="0" xr:uid="{00000000-0006-0000-0B00-000001000000}">
      <text>
        <r>
          <rPr>
            <b/>
            <sz val="9"/>
            <color indexed="81"/>
            <rFont val="Tahoma"/>
            <family val="2"/>
          </rPr>
          <t>Arango:</t>
        </r>
        <r>
          <rPr>
            <sz val="9"/>
            <color indexed="81"/>
            <rFont val="Tahoma"/>
            <family val="2"/>
          </rPr>
          <t xml:space="preserve">
1400 HTA - DM La Vega poblacion de convida 2808</t>
        </r>
      </text>
    </comment>
    <comment ref="R34" authorId="1" shapeId="0" xr:uid="{00000000-0006-0000-0B00-000002000000}">
      <text>
        <r>
          <rPr>
            <b/>
            <sz val="9"/>
            <color indexed="81"/>
            <rFont val="Tahoma"/>
            <family val="2"/>
          </rPr>
          <t>user:</t>
        </r>
        <r>
          <rPr>
            <sz val="9"/>
            <color indexed="81"/>
            <rFont val="Tahoma"/>
            <family val="2"/>
          </rPr>
          <t xml:space="preserve">
5% 2018</t>
        </r>
      </text>
    </comment>
    <comment ref="I55" authorId="0" shapeId="0" xr:uid="{00000000-0006-0000-0B00-000003000000}">
      <text>
        <r>
          <rPr>
            <b/>
            <sz val="9"/>
            <color rgb="FF000000"/>
            <rFont val="Tahoma"/>
            <family val="2"/>
          </rPr>
          <t>Arango:</t>
        </r>
        <r>
          <rPr>
            <sz val="9"/>
            <color rgb="FF000000"/>
            <rFont val="Tahoma"/>
            <family val="2"/>
          </rPr>
          <t xml:space="preserve">
</t>
        </r>
        <r>
          <rPr>
            <sz val="9"/>
            <color rgb="FF000000"/>
            <rFont val="Tahoma"/>
            <family val="2"/>
          </rPr>
          <t>1400 HTA - DM La Vega poblacion de convida 2808</t>
        </r>
      </text>
    </comment>
    <comment ref="I79" authorId="0" shapeId="0" xr:uid="{00000000-0006-0000-0B00-000004000000}">
      <text>
        <r>
          <rPr>
            <b/>
            <sz val="9"/>
            <color indexed="81"/>
            <rFont val="Tahoma"/>
            <family val="2"/>
          </rPr>
          <t>Arango:</t>
        </r>
        <r>
          <rPr>
            <sz val="9"/>
            <color indexed="81"/>
            <rFont val="Tahoma"/>
            <family val="2"/>
          </rPr>
          <t xml:space="preserve">
Chincunguya 0,    Dengue 2 Nocaima,   Zika 0.
</t>
        </r>
      </text>
    </comment>
    <comment ref="I85" authorId="0" shapeId="0" xr:uid="{00000000-0006-0000-0B00-000005000000}">
      <text>
        <r>
          <rPr>
            <b/>
            <sz val="9"/>
            <color indexed="81"/>
            <rFont val="Tahoma"/>
            <family val="2"/>
          </rPr>
          <t>Arango:</t>
        </r>
        <r>
          <rPr>
            <sz val="9"/>
            <color indexed="81"/>
            <rFont val="Tahoma"/>
            <family val="2"/>
          </rPr>
          <t xml:space="preserve">
154 atenciones en PM  de los cuales 29 corresponden a poblacion escolar (menor de 18) 18% para el municipio de la vega - 79 atenciones en PM las cuales 14 de ellas correponde a edad escolar 17%</t>
        </r>
      </text>
    </comment>
    <comment ref="I94" authorId="0" shapeId="0" xr:uid="{00000000-0006-0000-0B00-000006000000}">
      <text>
        <r>
          <rPr>
            <b/>
            <sz val="9"/>
            <color indexed="81"/>
            <rFont val="Tahoma"/>
            <family val="2"/>
          </rPr>
          <t>Arango:</t>
        </r>
        <r>
          <rPr>
            <sz val="9"/>
            <color indexed="81"/>
            <rFont val="Tahoma"/>
            <family val="2"/>
          </rPr>
          <t xml:space="preserve">
Chincunguya 0,    Dengue 2 Nocaima,   Zika 0.
</t>
        </r>
      </text>
    </comment>
    <comment ref="I100" authorId="0" shapeId="0" xr:uid="{00000000-0006-0000-0B00-000007000000}">
      <text>
        <r>
          <rPr>
            <b/>
            <sz val="9"/>
            <color indexed="81"/>
            <rFont val="Tahoma"/>
            <family val="2"/>
          </rPr>
          <t>Arango:</t>
        </r>
        <r>
          <rPr>
            <sz val="9"/>
            <color indexed="81"/>
            <rFont val="Tahoma"/>
            <family val="2"/>
          </rPr>
          <t xml:space="preserve">
La vega 98.6% ; Nocaima 90.8%
</t>
        </r>
      </text>
    </comment>
    <comment ref="E127" authorId="2" shapeId="0" xr:uid="{00000000-0006-0000-0B00-000008000000}">
      <text>
        <r>
          <rPr>
            <b/>
            <sz val="9"/>
            <color rgb="FF000000"/>
            <rFont val="Tahoma"/>
            <family val="2"/>
          </rPr>
          <t>Emma Adriana Ortiz Amezquita:</t>
        </r>
        <r>
          <rPr>
            <sz val="9"/>
            <color rgb="FF000000"/>
            <rFont val="Tahoma"/>
            <family val="2"/>
          </rPr>
          <t xml:space="preserve">
</t>
        </r>
        <r>
          <rPr>
            <sz val="9"/>
            <color rgb="FF000000"/>
            <rFont val="Tahoma"/>
            <family val="2"/>
          </rPr>
          <t>comtinuar</t>
        </r>
      </text>
    </comment>
    <comment ref="K150" authorId="0" shapeId="0" xr:uid="{00000000-0006-0000-0B00-000009000000}">
      <text>
        <r>
          <rPr>
            <b/>
            <sz val="9"/>
            <color indexed="81"/>
            <rFont val="Tahoma"/>
            <family val="2"/>
          </rPr>
          <t>Arango:</t>
        </r>
        <r>
          <rPr>
            <sz val="9"/>
            <color indexed="81"/>
            <rFont val="Tahoma"/>
            <family val="2"/>
          </rPr>
          <t xml:space="preserve">
31 DE DIC 2.528.954.431 - JUNIO 2017, 255.374.108 10%</t>
        </r>
      </text>
    </comment>
    <comment ref="O150" authorId="0" shapeId="0" xr:uid="{2A2535F2-A7B9-174C-B54B-B7393CDB8320}">
      <text>
        <r>
          <rPr>
            <b/>
            <sz val="9"/>
            <color indexed="81"/>
            <rFont val="Tahoma"/>
            <family val="2"/>
          </rPr>
          <t>Arango:</t>
        </r>
        <r>
          <rPr>
            <sz val="9"/>
            <color indexed="81"/>
            <rFont val="Tahoma"/>
            <family val="2"/>
          </rPr>
          <t xml:space="preserve">
31 DE DIC 2.528.954.431 - JUNIO 2017, 255.374.108 10%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Eortiz</author>
  </authors>
  <commentList>
    <comment ref="AU9" authorId="0" shapeId="0" xr:uid="{00000000-0006-0000-0500-000002000000}">
      <text>
        <r>
          <rPr>
            <b/>
            <sz val="9"/>
            <color indexed="81"/>
            <rFont val="Tahoma"/>
            <family val="2"/>
          </rPr>
          <t>Eortiz:</t>
        </r>
        <r>
          <rPr>
            <sz val="9"/>
            <color indexed="81"/>
            <rFont val="Tahoma"/>
            <family val="2"/>
          </rPr>
          <t xml:space="preserve">
Cuánto ejecutó de la meta de producto acorde a la fórmula del indicador, identifique numerador y denominador.</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Eortiz</author>
  </authors>
  <commentList>
    <comment ref="AH9" authorId="0" shapeId="0" xr:uid="{00000000-0006-0000-0600-000001000000}">
      <text>
        <r>
          <rPr>
            <b/>
            <sz val="9"/>
            <color indexed="81"/>
            <rFont val="Tahoma"/>
            <family val="2"/>
          </rPr>
          <t>Eortiz:</t>
        </r>
        <r>
          <rPr>
            <sz val="9"/>
            <color indexed="81"/>
            <rFont val="Tahoma"/>
            <family val="2"/>
          </rPr>
          <t xml:space="preserve">
Cuánto ejecutó de la meta de producto acorde a la fórmula del indicador, identifique numerador y denominador.</t>
        </r>
      </text>
    </comment>
    <comment ref="AN9" authorId="0" shapeId="0" xr:uid="{00000000-0006-0000-0600-000002000000}">
      <text>
        <r>
          <rPr>
            <b/>
            <sz val="9"/>
            <color indexed="81"/>
            <rFont val="Tahoma"/>
            <family val="2"/>
          </rPr>
          <t>Eortiz:</t>
        </r>
        <r>
          <rPr>
            <sz val="9"/>
            <color indexed="81"/>
            <rFont val="Tahoma"/>
            <family val="2"/>
          </rPr>
          <t xml:space="preserve">
Cuánto ejecutó de la meta de producto acorde a la fórmula del indicador, identifique numerador y denominador.</t>
        </r>
      </text>
    </comment>
    <comment ref="AO9" authorId="0" shapeId="0" xr:uid="{00000000-0006-0000-0600-000003000000}">
      <text>
        <r>
          <rPr>
            <b/>
            <sz val="9"/>
            <color indexed="81"/>
            <rFont val="Tahoma"/>
            <family val="2"/>
          </rPr>
          <t>Eortiz:</t>
        </r>
        <r>
          <rPr>
            <sz val="9"/>
            <color indexed="81"/>
            <rFont val="Tahoma"/>
            <family val="2"/>
          </rPr>
          <t xml:space="preserve">
Cuánto ejecutó de la meta de producto acorde a la fórmula del indicador, identifique numerador y denominador.</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Eortiz</author>
  </authors>
  <commentList>
    <comment ref="AI9" authorId="0" shapeId="0" xr:uid="{00000000-0006-0000-0700-000001000000}">
      <text>
        <r>
          <rPr>
            <b/>
            <sz val="9"/>
            <color indexed="81"/>
            <rFont val="Tahoma"/>
            <family val="2"/>
          </rPr>
          <t>Eortiz:</t>
        </r>
        <r>
          <rPr>
            <sz val="9"/>
            <color indexed="81"/>
            <rFont val="Tahoma"/>
            <family val="2"/>
          </rPr>
          <t xml:space="preserve">
Cuánto ejecutó de la meta de producto acorde a la fórmula del indicador, identifique numerador y denominador.</t>
        </r>
      </text>
    </comment>
    <comment ref="AO9" authorId="0" shapeId="0" xr:uid="{00000000-0006-0000-0700-000002000000}">
      <text>
        <r>
          <rPr>
            <b/>
            <sz val="9"/>
            <color indexed="81"/>
            <rFont val="Tahoma"/>
            <family val="2"/>
          </rPr>
          <t>Eortiz:</t>
        </r>
        <r>
          <rPr>
            <sz val="9"/>
            <color indexed="81"/>
            <rFont val="Tahoma"/>
            <family val="2"/>
          </rPr>
          <t xml:space="preserve">
Cuánto ejecutó de la meta de producto acorde a la fórmula del indicador, identifique numerador y denominador.</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Carolina Soto Guzman</author>
    <author>Emma Adriana Ortiz Amezquita</author>
    <author>Consulta Externa4</author>
  </authors>
  <commentList>
    <comment ref="W9" authorId="0" shapeId="0" xr:uid="{00000000-0006-0000-0800-000001000000}">
      <text>
        <r>
          <rPr>
            <b/>
            <sz val="9"/>
            <color rgb="FF000000"/>
            <rFont val="Tahoma"/>
            <family val="2"/>
          </rPr>
          <t>OAPS:</t>
        </r>
        <r>
          <rPr>
            <sz val="9"/>
            <color rgb="FF000000"/>
            <rFont val="Tahoma"/>
            <family val="2"/>
          </rPr>
          <t xml:space="preserve">
</t>
        </r>
        <r>
          <rPr>
            <sz val="9"/>
            <color rgb="FF000000"/>
            <rFont val="Tahoma"/>
            <family val="2"/>
          </rPr>
          <t>Acorde a la fórmula del indicador defina cuánto ha ejecutado..</t>
        </r>
      </text>
    </comment>
    <comment ref="X9" authorId="1" shapeId="0" xr:uid="{00000000-0006-0000-0800-000002000000}">
      <text>
        <r>
          <rPr>
            <b/>
            <sz val="9"/>
            <color indexed="81"/>
            <rFont val="Tahoma"/>
            <family val="2"/>
          </rPr>
          <t>OAPS:</t>
        </r>
        <r>
          <rPr>
            <sz val="9"/>
            <color indexed="81"/>
            <rFont val="Tahoma"/>
            <family val="2"/>
          </rPr>
          <t xml:space="preserve">
Fórmula: (valor ejecutado  año 2018 * 100)/ valor esperado </t>
        </r>
      </text>
    </comment>
    <comment ref="Z16" authorId="2" shapeId="0" xr:uid="{00000000-0006-0000-0800-000003000000}">
      <text>
        <r>
          <rPr>
            <b/>
            <sz val="12"/>
            <color rgb="FF000000"/>
            <rFont val="Tahoma"/>
            <family val="2"/>
          </rPr>
          <t>Consulta Externa4:</t>
        </r>
        <r>
          <rPr>
            <sz val="12"/>
            <color rgb="FF000000"/>
            <rFont val="Tahoma"/>
            <family val="2"/>
          </rPr>
          <t xml:space="preserve">
</t>
        </r>
        <r>
          <rPr>
            <sz val="12"/>
            <color rgb="FF000000"/>
            <rFont val="Tahoma"/>
            <family val="2"/>
          </rPr>
          <t xml:space="preserve">150 al trimestre para cumplimiento de la meta. Considerando:
</t>
        </r>
        <r>
          <rPr>
            <sz val="12"/>
            <color rgb="FF000000"/>
            <rFont val="Tahoma"/>
            <family val="2"/>
          </rPr>
          <t xml:space="preserve">12000  facturación promedio anual en el servicio
</t>
        </r>
        <r>
          <rPr>
            <sz val="12"/>
            <color rgb="FF000000"/>
            <rFont val="Tahoma"/>
            <family val="2"/>
          </rPr>
          <t xml:space="preserve">5%= 600 usuarios
</t>
        </r>
        <r>
          <rPr>
            <sz val="12"/>
            <color rgb="FF000000"/>
            <rFont val="Tahoma"/>
            <family val="2"/>
          </rPr>
          <t xml:space="preserve">600 usuarios / 4 trimestres
</t>
        </r>
        <r>
          <rPr>
            <sz val="12"/>
            <color rgb="FF000000"/>
            <rFont val="Tahoma"/>
            <family val="2"/>
          </rPr>
          <t>=150 usuarios que deben socializarse al trimestre en el servicio</t>
        </r>
      </text>
    </comment>
    <comment ref="Z17" authorId="2" shapeId="0" xr:uid="{00000000-0006-0000-0800-000004000000}">
      <text>
        <r>
          <rPr>
            <b/>
            <sz val="12"/>
            <color indexed="81"/>
            <rFont val="Tahoma"/>
            <family val="2"/>
          </rPr>
          <t>Consulta Externa4:</t>
        </r>
        <r>
          <rPr>
            <sz val="12"/>
            <color indexed="81"/>
            <rFont val="Tahoma"/>
            <family val="2"/>
          </rPr>
          <t xml:space="preserve">
324 al trimestre para cumplimiento de la meta. Considerando:
43.284  facturación promedio anual en el servicio
3%= 1.298 usuarios
1.298 usuarios / 4 trimestres
= 324 usuarios que deben socializarse al trimestre en el servicio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Emma Adriana Ortiz Amezquita</author>
    <author>Arango</author>
  </authors>
  <commentList>
    <comment ref="C24" authorId="0" shapeId="0" xr:uid="{E0D83271-D631-E047-85C7-E5D9F37F4410}">
      <text>
        <r>
          <rPr>
            <b/>
            <sz val="9"/>
            <color rgb="FF000000"/>
            <rFont val="Tahoma"/>
            <family val="2"/>
          </rPr>
          <t>Emma Adriana Ortiz Amezquita:</t>
        </r>
        <r>
          <rPr>
            <sz val="9"/>
            <color rgb="FF000000"/>
            <rFont val="Tahoma"/>
            <family val="2"/>
          </rPr>
          <t xml:space="preserve">
</t>
        </r>
        <r>
          <rPr>
            <sz val="9"/>
            <color rgb="FF000000"/>
            <rFont val="Tahoma"/>
            <family val="2"/>
          </rPr>
          <t>comtinuar</t>
        </r>
      </text>
    </comment>
    <comment ref="D31" authorId="1" shapeId="0" xr:uid="{B6CED7A0-6541-AD4C-9A60-18F9315DD208}">
      <text>
        <r>
          <rPr>
            <b/>
            <sz val="9"/>
            <color indexed="81"/>
            <rFont val="Tahoma"/>
            <family val="2"/>
          </rPr>
          <t>Arango:</t>
        </r>
        <r>
          <rPr>
            <sz val="9"/>
            <color indexed="81"/>
            <rFont val="Tahoma"/>
            <family val="2"/>
          </rPr>
          <t xml:space="preserve">
31 DE DIC 2.528.954.431 - JUNIO 2017, 255.374.108 10%</t>
        </r>
      </text>
    </comment>
    <comment ref="H31" authorId="1" shapeId="0" xr:uid="{251C2D04-90BF-AE44-95CE-B5D139E38F8F}">
      <text>
        <r>
          <rPr>
            <b/>
            <sz val="9"/>
            <color indexed="81"/>
            <rFont val="Tahoma"/>
            <family val="2"/>
          </rPr>
          <t>Arango:</t>
        </r>
        <r>
          <rPr>
            <sz val="9"/>
            <color indexed="81"/>
            <rFont val="Tahoma"/>
            <family val="2"/>
          </rPr>
          <t xml:space="preserve">
31 DE DIC 2.528.954.431 - JUNIO 2017, 255.374.108 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Carolina Soto Guzman</author>
    <author>Emma Adriana Ortiz Amezquita</author>
    <author>user</author>
    <author>emma ortiz a</author>
    <author>Emma</author>
  </authors>
  <commentList>
    <comment ref="W10" authorId="0" shapeId="0" xr:uid="{CD4D6125-B0FA-B240-B720-3CD57A09C993}">
      <text>
        <r>
          <rPr>
            <b/>
            <sz val="9"/>
            <color rgb="FF000000"/>
            <rFont val="Tahoma"/>
            <family val="2"/>
          </rPr>
          <t>OAPS:</t>
        </r>
        <r>
          <rPr>
            <sz val="9"/>
            <color rgb="FF000000"/>
            <rFont val="Tahoma"/>
            <family val="2"/>
          </rPr>
          <t xml:space="preserve">
</t>
        </r>
        <r>
          <rPr>
            <sz val="9"/>
            <color rgb="FF000000"/>
            <rFont val="Tahoma"/>
            <family val="2"/>
          </rPr>
          <t>Acorde a la fórmula del indicador defina cuánto ha ejecutado..</t>
        </r>
      </text>
    </comment>
    <comment ref="X10" authorId="1" shapeId="0" xr:uid="{73A0DCDE-D6B6-DB42-9210-0EF90A3DDCEA}">
      <text>
        <r>
          <rPr>
            <b/>
            <sz val="9"/>
            <color indexed="81"/>
            <rFont val="Tahoma"/>
            <family val="2"/>
          </rPr>
          <t>OAPS:</t>
        </r>
        <r>
          <rPr>
            <sz val="9"/>
            <color indexed="81"/>
            <rFont val="Tahoma"/>
            <family val="2"/>
          </rPr>
          <t xml:space="preserve">
Fórmula: (valor ejecutado  año 2018 * 100)/ valor esperado </t>
        </r>
      </text>
    </comment>
    <comment ref="F36" authorId="2" shapeId="0" xr:uid="{E62DF916-D1C7-1346-BD94-3B0CA67B7090}">
      <text>
        <r>
          <rPr>
            <b/>
            <sz val="9"/>
            <color rgb="FF000000"/>
            <rFont val="Tahoma"/>
            <family val="2"/>
          </rPr>
          <t>user:</t>
        </r>
        <r>
          <rPr>
            <sz val="9"/>
            <color rgb="FF000000"/>
            <rFont val="Tahoma"/>
            <family val="2"/>
          </rPr>
          <t xml:space="preserve">
</t>
        </r>
        <r>
          <rPr>
            <sz val="9"/>
            <color rgb="FF000000"/>
            <rFont val="Tahoma"/>
            <family val="2"/>
          </rPr>
          <t>5% 2018</t>
        </r>
      </text>
    </comment>
    <comment ref="M58" authorId="3" shapeId="0" xr:uid="{015F6380-7CEB-7744-9E2D-C9F0BC0A4BF6}">
      <text>
        <r>
          <rPr>
            <b/>
            <sz val="9"/>
            <color rgb="FF000000"/>
            <rFont val="Tahoma"/>
            <family val="2"/>
          </rPr>
          <t>emma ortiz a:</t>
        </r>
        <r>
          <rPr>
            <sz val="9"/>
            <color rgb="FF000000"/>
            <rFont val="Tahoma"/>
            <family val="2"/>
          </rPr>
          <t xml:space="preserve">
</t>
        </r>
        <r>
          <rPr>
            <sz val="9"/>
            <color rgb="FF000000"/>
            <rFont val="Tahoma"/>
            <family val="2"/>
          </rPr>
          <t>equivale a 325 consultas</t>
        </r>
      </text>
    </comment>
    <comment ref="J59" authorId="4" shapeId="0" xr:uid="{36E97336-F6C8-BA4D-84FC-28D4C79969BE}">
      <text>
        <r>
          <rPr>
            <b/>
            <sz val="9"/>
            <color indexed="81"/>
            <rFont val="Tahoma"/>
            <family val="2"/>
          </rPr>
          <t>Emma:</t>
        </r>
        <r>
          <rPr>
            <sz val="9"/>
            <color indexed="81"/>
            <rFont val="Tahoma"/>
            <family val="2"/>
          </rPr>
          <t xml:space="preserve">
275 consultas</t>
        </r>
      </text>
    </comment>
    <comment ref="M59" authorId="4" shapeId="0" xr:uid="{92C737B0-F449-6B4D-986A-D062B5703926}">
      <text>
        <r>
          <rPr>
            <b/>
            <sz val="9"/>
            <color rgb="FF000000"/>
            <rFont val="Tahoma"/>
            <family val="2"/>
          </rPr>
          <t>Emma:</t>
        </r>
        <r>
          <rPr>
            <sz val="9"/>
            <color rgb="FF000000"/>
            <rFont val="Tahoma"/>
            <family val="2"/>
          </rPr>
          <t xml:space="preserve">
</t>
        </r>
        <r>
          <rPr>
            <sz val="9"/>
            <color rgb="FF000000"/>
            <rFont val="Tahoma"/>
            <family val="2"/>
          </rPr>
          <t>275 consultas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Emma Adriana Ortiz Amezquita</author>
  </authors>
  <commentList>
    <comment ref="E9" authorId="0" shapeId="0" xr:uid="{00000000-0006-0000-0A00-000007000000}">
      <text>
        <r>
          <rPr>
            <b/>
            <sz val="9"/>
            <color indexed="81"/>
            <rFont val="Tahoma"/>
            <family val="2"/>
          </rPr>
          <t>Emma Adriana Ortiz Amezquita:</t>
        </r>
        <r>
          <rPr>
            <sz val="9"/>
            <color indexed="81"/>
            <rFont val="Tahoma"/>
            <family val="2"/>
          </rPr>
          <t xml:space="preserve">
Defina el nombre del indicador.</t>
        </r>
      </text>
    </comment>
    <comment ref="F9" authorId="0" shapeId="0" xr:uid="{00000000-0006-0000-0A00-000008000000}">
      <text>
        <r>
          <rPr>
            <b/>
            <sz val="9"/>
            <color indexed="81"/>
            <rFont val="Tahoma"/>
            <family val="2"/>
          </rPr>
          <t>Emma Adriana Ortiz Amezquita:</t>
        </r>
        <r>
          <rPr>
            <sz val="9"/>
            <color indexed="81"/>
            <rFont val="Tahoma"/>
            <family val="2"/>
          </rPr>
          <t xml:space="preserve">
Describa la fórmula del indicador  acorde a las fichas técnicas existentes.</t>
        </r>
      </text>
    </comment>
    <comment ref="G9" authorId="0" shapeId="0" xr:uid="{00000000-0006-0000-0A00-000009000000}">
      <text>
        <r>
          <rPr>
            <b/>
            <sz val="9"/>
            <color indexed="81"/>
            <rFont val="Tahoma"/>
            <family val="2"/>
          </rPr>
          <t>Emma Adriana Ortiz Amezquita:</t>
        </r>
        <r>
          <rPr>
            <sz val="9"/>
            <color indexed="81"/>
            <rFont val="Tahoma"/>
            <family val="2"/>
          </rPr>
          <t xml:space="preserve">
Defina la unidad de medida.</t>
        </r>
      </text>
    </comment>
    <comment ref="H9" authorId="0" shapeId="0" xr:uid="{00000000-0006-0000-0A00-00000A000000}">
      <text>
        <r>
          <rPr>
            <b/>
            <sz val="9"/>
            <color indexed="81"/>
            <rFont val="Tahoma"/>
            <family val="2"/>
          </rPr>
          <t>Emma Adriana Ortiz Amezquita:</t>
        </r>
        <r>
          <rPr>
            <sz val="9"/>
            <color indexed="81"/>
            <rFont val="Tahoma"/>
            <family val="2"/>
          </rPr>
          <t xml:space="preserve">
Defina la línea base en la unidad de medida elegida y para el año 2017.</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Carolina Soto Guzman</author>
    <author>Emma Adriana Ortiz Amezquita</author>
  </authors>
  <commentList>
    <comment ref="N10" authorId="0" shapeId="0" xr:uid="{00000000-0006-0000-0000-000001000000}">
      <text>
        <r>
          <rPr>
            <b/>
            <sz val="9"/>
            <color rgb="FF000000"/>
            <rFont val="Tahoma"/>
            <family val="2"/>
          </rPr>
          <t>OAPS:</t>
        </r>
        <r>
          <rPr>
            <sz val="9"/>
            <color rgb="FF000000"/>
            <rFont val="Tahoma"/>
            <family val="2"/>
          </rPr>
          <t xml:space="preserve">
</t>
        </r>
        <r>
          <rPr>
            <sz val="9"/>
            <color rgb="FF000000"/>
            <rFont val="Tahoma"/>
            <family val="2"/>
          </rPr>
          <t>Acorde a la fórmula del indicador defina cuánto ha ejecutado..</t>
        </r>
      </text>
    </comment>
    <comment ref="Z10" authorId="0" shapeId="0" xr:uid="{00000000-0006-0000-0000-000002000000}">
      <text>
        <r>
          <rPr>
            <b/>
            <sz val="9"/>
            <color rgb="FF000000"/>
            <rFont val="Tahoma"/>
            <family val="2"/>
          </rPr>
          <t>OAPS:</t>
        </r>
        <r>
          <rPr>
            <sz val="9"/>
            <color rgb="FF000000"/>
            <rFont val="Tahoma"/>
            <family val="2"/>
          </rPr>
          <t xml:space="preserve">
</t>
        </r>
        <r>
          <rPr>
            <sz val="9"/>
            <color rgb="FF000000"/>
            <rFont val="Tahoma"/>
            <family val="2"/>
          </rPr>
          <t>Acorde a la fórmula del indicador defina cuánto ha ejecutado..</t>
        </r>
      </text>
    </comment>
    <comment ref="AA10" authorId="1" shapeId="0" xr:uid="{00000000-0006-0000-0000-000003000000}">
      <text>
        <r>
          <rPr>
            <b/>
            <sz val="9"/>
            <color indexed="81"/>
            <rFont val="Tahoma"/>
            <family val="2"/>
          </rPr>
          <t>OAPS:</t>
        </r>
        <r>
          <rPr>
            <sz val="9"/>
            <color indexed="81"/>
            <rFont val="Tahoma"/>
            <family val="2"/>
          </rPr>
          <t xml:space="preserve">
Fórmula: (valor ejecutado  año 2018 * 100)/ valor esperado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Carolina Soto Guzman</author>
    <author>Emma Adriana Ortiz Amezquita</author>
    <author>user</author>
    <author>emma ortiz a</author>
    <author>Emma</author>
  </authors>
  <commentList>
    <comment ref="W9" authorId="0" shapeId="0" xr:uid="{00000000-0006-0000-0100-000001000000}">
      <text>
        <r>
          <rPr>
            <b/>
            <sz val="9"/>
            <color rgb="FF000000"/>
            <rFont val="Tahoma"/>
            <family val="2"/>
          </rPr>
          <t>OAPS:</t>
        </r>
        <r>
          <rPr>
            <sz val="9"/>
            <color rgb="FF000000"/>
            <rFont val="Tahoma"/>
            <family val="2"/>
          </rPr>
          <t xml:space="preserve">
</t>
        </r>
        <r>
          <rPr>
            <sz val="9"/>
            <color rgb="FF000000"/>
            <rFont val="Tahoma"/>
            <family val="2"/>
          </rPr>
          <t>Acorde a la fórmula del indicador defina cuánto ha ejecutado..</t>
        </r>
      </text>
    </comment>
    <comment ref="X9" authorId="1" shapeId="0" xr:uid="{00000000-0006-0000-0100-000002000000}">
      <text>
        <r>
          <rPr>
            <b/>
            <sz val="9"/>
            <color indexed="81"/>
            <rFont val="Tahoma"/>
            <family val="2"/>
          </rPr>
          <t>OAPS:</t>
        </r>
        <r>
          <rPr>
            <sz val="9"/>
            <color indexed="81"/>
            <rFont val="Tahoma"/>
            <family val="2"/>
          </rPr>
          <t xml:space="preserve">
Fórmula: (valor ejecutado  año 2018 * 100)/ valor esperado </t>
        </r>
      </text>
    </comment>
    <comment ref="F23" authorId="2" shapeId="0" xr:uid="{00000000-0006-0000-0100-000003000000}">
      <text>
        <r>
          <rPr>
            <b/>
            <sz val="9"/>
            <color rgb="FF000000"/>
            <rFont val="Tahoma"/>
            <family val="2"/>
          </rPr>
          <t>user:</t>
        </r>
        <r>
          <rPr>
            <sz val="9"/>
            <color rgb="FF000000"/>
            <rFont val="Tahoma"/>
            <family val="2"/>
          </rPr>
          <t xml:space="preserve">
</t>
        </r>
        <r>
          <rPr>
            <sz val="9"/>
            <color rgb="FF000000"/>
            <rFont val="Tahoma"/>
            <family val="2"/>
          </rPr>
          <t>5% 2018</t>
        </r>
      </text>
    </comment>
    <comment ref="M45" authorId="3" shapeId="0" xr:uid="{00000000-0006-0000-0100-000004000000}">
      <text>
        <r>
          <rPr>
            <b/>
            <sz val="9"/>
            <color rgb="FF000000"/>
            <rFont val="Tahoma"/>
            <family val="2"/>
          </rPr>
          <t>emma ortiz a:</t>
        </r>
        <r>
          <rPr>
            <sz val="9"/>
            <color rgb="FF000000"/>
            <rFont val="Tahoma"/>
            <family val="2"/>
          </rPr>
          <t xml:space="preserve">
</t>
        </r>
        <r>
          <rPr>
            <sz val="9"/>
            <color rgb="FF000000"/>
            <rFont val="Tahoma"/>
            <family val="2"/>
          </rPr>
          <t>equivale a 325 consultas</t>
        </r>
      </text>
    </comment>
    <comment ref="J46" authorId="4" shapeId="0" xr:uid="{00000000-0006-0000-0100-000005000000}">
      <text>
        <r>
          <rPr>
            <b/>
            <sz val="9"/>
            <color indexed="81"/>
            <rFont val="Tahoma"/>
            <family val="2"/>
          </rPr>
          <t>Emma:</t>
        </r>
        <r>
          <rPr>
            <sz val="9"/>
            <color indexed="81"/>
            <rFont val="Tahoma"/>
            <family val="2"/>
          </rPr>
          <t xml:space="preserve">
275 consultas</t>
        </r>
      </text>
    </comment>
    <comment ref="M46" authorId="4" shapeId="0" xr:uid="{00000000-0006-0000-0100-000006000000}">
      <text>
        <r>
          <rPr>
            <b/>
            <sz val="9"/>
            <color rgb="FF000000"/>
            <rFont val="Tahoma"/>
            <family val="2"/>
          </rPr>
          <t>Emma:</t>
        </r>
        <r>
          <rPr>
            <sz val="9"/>
            <color rgb="FF000000"/>
            <rFont val="Tahoma"/>
            <family val="2"/>
          </rPr>
          <t xml:space="preserve">
</t>
        </r>
        <r>
          <rPr>
            <sz val="9"/>
            <color rgb="FF000000"/>
            <rFont val="Tahoma"/>
            <family val="2"/>
          </rPr>
          <t>275 consultas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Carolina Soto Guzman</author>
    <author>Emma Adriana Ortiz Amezquita</author>
    <author>Eortiz</author>
  </authors>
  <commentList>
    <comment ref="W9" authorId="0" shapeId="0" xr:uid="{00000000-0006-0000-0200-000001000000}">
      <text>
        <r>
          <rPr>
            <b/>
            <sz val="9"/>
            <color rgb="FF000000"/>
            <rFont val="Tahoma"/>
            <family val="2"/>
          </rPr>
          <t>OAPS:</t>
        </r>
        <r>
          <rPr>
            <sz val="9"/>
            <color rgb="FF000000"/>
            <rFont val="Tahoma"/>
            <family val="2"/>
          </rPr>
          <t xml:space="preserve">
</t>
        </r>
        <r>
          <rPr>
            <sz val="9"/>
            <color rgb="FF000000"/>
            <rFont val="Tahoma"/>
            <family val="2"/>
          </rPr>
          <t>Acorde a la fórmula del indicador defina cuánto ha ejecutado..</t>
        </r>
      </text>
    </comment>
    <comment ref="X9" authorId="1" shapeId="0" xr:uid="{00000000-0006-0000-0200-000002000000}">
      <text>
        <r>
          <rPr>
            <b/>
            <sz val="9"/>
            <color indexed="81"/>
            <rFont val="Tahoma"/>
            <family val="2"/>
          </rPr>
          <t>OAPS:</t>
        </r>
        <r>
          <rPr>
            <sz val="9"/>
            <color indexed="81"/>
            <rFont val="Tahoma"/>
            <family val="2"/>
          </rPr>
          <t xml:space="preserve">
Fórmula: (valor ejecutado  año 2018 * 100)/ valor esperado </t>
        </r>
      </text>
    </comment>
    <comment ref="P10" authorId="2" shapeId="0" xr:uid="{574B3B10-2287-8A44-990A-5F7B50BF8D6E}">
      <text>
        <r>
          <rPr>
            <b/>
            <sz val="9"/>
            <color rgb="FF000000"/>
            <rFont val="Tahoma"/>
            <family val="2"/>
          </rPr>
          <t>Eortiz:</t>
        </r>
        <r>
          <rPr>
            <sz val="9"/>
            <color rgb="FF000000"/>
            <rFont val="Tahoma"/>
            <family val="2"/>
          </rPr>
          <t xml:space="preserve">
</t>
        </r>
        <r>
          <rPr>
            <sz val="9"/>
            <color rgb="FF000000"/>
            <rFont val="Tahoma"/>
            <family val="2"/>
          </rPr>
          <t>cuánto avanzó en el cumplimiento de la meta frente a lo propuesto para el año.</t>
        </r>
      </text>
    </comment>
    <comment ref="S10" authorId="2" shapeId="0" xr:uid="{72BB2634-39CB-F44D-82D1-06AB8468F428}">
      <text>
        <r>
          <rPr>
            <b/>
            <sz val="9"/>
            <color rgb="FF000000"/>
            <rFont val="Tahoma"/>
            <family val="2"/>
          </rPr>
          <t>Eortiz:</t>
        </r>
        <r>
          <rPr>
            <sz val="9"/>
            <color rgb="FF000000"/>
            <rFont val="Tahoma"/>
            <family val="2"/>
          </rPr>
          <t xml:space="preserve">
</t>
        </r>
        <r>
          <rPr>
            <sz val="9"/>
            <color rgb="FF000000"/>
            <rFont val="Tahoma"/>
            <family val="2"/>
          </rPr>
          <t>cuánto avanzó en el cumplimiento de la meta frente a lo propuesto para el año.</t>
        </r>
      </text>
    </comment>
    <comment ref="V10" authorId="2" shapeId="0" xr:uid="{58AB9517-A8E9-714C-A1A9-387177AF65F4}">
      <text>
        <r>
          <rPr>
            <b/>
            <sz val="9"/>
            <color rgb="FF000000"/>
            <rFont val="Tahoma"/>
            <family val="2"/>
          </rPr>
          <t>Eortiz:</t>
        </r>
        <r>
          <rPr>
            <sz val="9"/>
            <color rgb="FF000000"/>
            <rFont val="Tahoma"/>
            <family val="2"/>
          </rPr>
          <t xml:space="preserve">
</t>
        </r>
        <r>
          <rPr>
            <sz val="9"/>
            <color rgb="FF000000"/>
            <rFont val="Tahoma"/>
            <family val="2"/>
          </rPr>
          <t>cuánto avanzó en el cumplimiento de la meta frente a lo propuesto para el año.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Carolina Soto Guzman</author>
    <author>Emma Adriana Ortiz Amezquita</author>
  </authors>
  <commentList>
    <comment ref="W10" authorId="0" shapeId="0" xr:uid="{00000000-0006-0000-0300-000001000000}">
      <text>
        <r>
          <rPr>
            <b/>
            <sz val="9"/>
            <color rgb="FF000000"/>
            <rFont val="Tahoma"/>
            <family val="2"/>
          </rPr>
          <t>OAPS:</t>
        </r>
        <r>
          <rPr>
            <sz val="9"/>
            <color rgb="FF000000"/>
            <rFont val="Tahoma"/>
            <family val="2"/>
          </rPr>
          <t xml:space="preserve">
</t>
        </r>
        <r>
          <rPr>
            <sz val="9"/>
            <color rgb="FF000000"/>
            <rFont val="Tahoma"/>
            <family val="2"/>
          </rPr>
          <t>Acorde a la fórmula del indicador defina cuánto ha ejecutado..</t>
        </r>
      </text>
    </comment>
    <comment ref="X10" authorId="1" shapeId="0" xr:uid="{00000000-0006-0000-0300-000002000000}">
      <text>
        <r>
          <rPr>
            <b/>
            <sz val="9"/>
            <color indexed="81"/>
            <rFont val="Tahoma"/>
            <family val="2"/>
          </rPr>
          <t>OAPS:</t>
        </r>
        <r>
          <rPr>
            <sz val="9"/>
            <color indexed="81"/>
            <rFont val="Tahoma"/>
            <family val="2"/>
          </rPr>
          <t xml:space="preserve">
Fórmula: (valor ejecutado  año 2018 * 100)/ valor esperado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Carolina Soto Guzman</author>
    <author>Emma Adriana Ortiz Amezquita</author>
    <author>Eortiz</author>
  </authors>
  <commentList>
    <comment ref="W9" authorId="0" shapeId="0" xr:uid="{00000000-0006-0000-0400-000001000000}">
      <text>
        <r>
          <rPr>
            <b/>
            <sz val="9"/>
            <color rgb="FF000000"/>
            <rFont val="Tahoma"/>
            <family val="2"/>
          </rPr>
          <t>OAPS:</t>
        </r>
        <r>
          <rPr>
            <sz val="9"/>
            <color rgb="FF000000"/>
            <rFont val="Tahoma"/>
            <family val="2"/>
          </rPr>
          <t xml:space="preserve">
</t>
        </r>
        <r>
          <rPr>
            <sz val="9"/>
            <color rgb="FF000000"/>
            <rFont val="Tahoma"/>
            <family val="2"/>
          </rPr>
          <t>Acorde a la fórmula del indicador defina cuánto ha ejecutado..</t>
        </r>
      </text>
    </comment>
    <comment ref="X9" authorId="1" shapeId="0" xr:uid="{00000000-0006-0000-0400-000002000000}">
      <text>
        <r>
          <rPr>
            <b/>
            <sz val="9"/>
            <color indexed="81"/>
            <rFont val="Tahoma"/>
            <family val="2"/>
          </rPr>
          <t>OAPS:</t>
        </r>
        <r>
          <rPr>
            <sz val="9"/>
            <color indexed="81"/>
            <rFont val="Tahoma"/>
            <family val="2"/>
          </rPr>
          <t xml:space="preserve">
Fórmula: (valor ejecutado  año 2018 * 100)/ valor esperado </t>
        </r>
      </text>
    </comment>
    <comment ref="AO9" authorId="2" shapeId="0" xr:uid="{00000000-0006-0000-0400-000003000000}">
      <text>
        <r>
          <rPr>
            <b/>
            <sz val="9"/>
            <color indexed="81"/>
            <rFont val="Tahoma"/>
            <family val="2"/>
          </rPr>
          <t>Eortiz:</t>
        </r>
        <r>
          <rPr>
            <sz val="9"/>
            <color indexed="81"/>
            <rFont val="Tahoma"/>
            <family val="2"/>
          </rPr>
          <t xml:space="preserve">
Cuánto ejecutó de la meta de producto acorde a la fórmula del indicador, identifique numerador y denominador.</t>
        </r>
      </text>
    </comment>
  </commentList>
</comments>
</file>

<file path=xl/sharedStrings.xml><?xml version="1.0" encoding="utf-8"?>
<sst xmlns="http://schemas.openxmlformats.org/spreadsheetml/2006/main" count="3532" uniqueCount="1257">
  <si>
    <t>GOBERNACIÓN DE CUNDINAMARCA</t>
  </si>
  <si>
    <t>SECRETARIA DE SALUD</t>
  </si>
  <si>
    <t>PLANES ESTRATEGICOS HOSPITALARIOS</t>
  </si>
  <si>
    <t>PLAN DE ACCIÓN EN SALUD</t>
  </si>
  <si>
    <t>Nombre de la IPS</t>
  </si>
  <si>
    <t>Código de habilitación de la IPS</t>
  </si>
  <si>
    <t>Fecha de Aprobación de la Junta Directiva</t>
  </si>
  <si>
    <t>Nombre del Gerente</t>
  </si>
  <si>
    <t>Eje del Plan Departamental de Desarrollo</t>
  </si>
  <si>
    <t>Objetivo Estratégico Institucional</t>
  </si>
  <si>
    <t xml:space="preserve">Dimensión 
Relacionada con el Plan Decenal de Salud Pública </t>
  </si>
  <si>
    <t>Meta de producto anual</t>
  </si>
  <si>
    <t>Indicador de producto</t>
  </si>
  <si>
    <t xml:space="preserve">Responsables Institucionales </t>
  </si>
  <si>
    <t>E mail Responsable</t>
  </si>
  <si>
    <t>Nombre del indicador</t>
  </si>
  <si>
    <t>Descripción de la fórmula</t>
  </si>
  <si>
    <t>Unidad de medida</t>
  </si>
  <si>
    <t>Línea base</t>
  </si>
  <si>
    <t>Año</t>
  </si>
  <si>
    <t>Valor</t>
  </si>
  <si>
    <t>TEJIDO SOCIAL
CUNDINAMARCA 2036.
INTEGRACIÓN Y GOBERNANZA.
COMPETITIVIDAD SOSTENIBLE.</t>
  </si>
  <si>
    <t xml:space="preserve">Desarrollar acciones que involucren el cuidado del medio ambiente y reciclaje y apoyar las polìticas de cero papel en la entidad </t>
  </si>
  <si>
    <t>DIMENSIÓN DE SALUD AMBIENTAL</t>
  </si>
  <si>
    <t>Porcentaje</t>
  </si>
  <si>
    <t>Estrategia desarrollada</t>
  </si>
  <si>
    <t># actividades desarrolladas/# actividades propuestas.</t>
  </si>
  <si>
    <t>No</t>
  </si>
  <si>
    <t xml:space="preserve">No. </t>
  </si>
  <si>
    <t>Evidencia</t>
  </si>
  <si>
    <t>Descripción de estrategias y actividades</t>
  </si>
  <si>
    <t>Peso % de la actividad frente a la meta</t>
  </si>
  <si>
    <t>II trimestre</t>
  </si>
  <si>
    <t xml:space="preserve">Numerador- Denominador </t>
  </si>
  <si>
    <t>Aumentar en 10% el desarrollo de la estrategia hospital verde</t>
  </si>
  <si>
    <t>Plan de trabajo y cronograma de ejecución</t>
  </si>
  <si>
    <t>% de implementación del plan de acción de reciclaje</t>
  </si>
  <si>
    <t>No. Acciones implementadas plan de acción de reciclaje /Total de acciones programadas</t>
  </si>
  <si>
    <t xml:space="preserve">% Implementación del plan de accion linea ahorro energia,  agua, papel </t>
  </si>
  <si>
    <t>No. Acciones implementadas según estrategia ahorro de energia,  agua, papel  /Total de acciones programadas</t>
  </si>
  <si>
    <t>Plan de acción documentado y actas de socialización.</t>
  </si>
  <si>
    <t>Formatos de seguimiento a los residuos reciclados.</t>
  </si>
  <si>
    <t>E.S.E. Hospital de La Vega</t>
  </si>
  <si>
    <t>Registro fotográfico e informes correspondientes a las acciones realizadas.</t>
  </si>
  <si>
    <t>Informe de seguimiento del plan de acción de ahorro y uso eficiente.</t>
  </si>
  <si>
    <t>Informe de medicion comparativo del consumo de agua, energia y papel</t>
  </si>
  <si>
    <t>Informe con Registro fotográfico, actas de socialización.</t>
  </si>
  <si>
    <t>Implementar en 25% el plan de acción de ahorro y uso eficiente de agua, energía y papel según las estrategias de hospital verde.</t>
  </si>
  <si>
    <t>Implementar en 25% el programa de reciclaje en todas las sedes  de la ESE</t>
  </si>
  <si>
    <t>% cumplimiento meta</t>
  </si>
  <si>
    <t>NA</t>
  </si>
  <si>
    <t>SE IMPLEMENTO CULTURA Y A TRAVES DE CONCURSO SE VERIFICA LA ADHERENCIA</t>
  </si>
  <si>
    <t xml:space="preserve">ESTA REPRESENTADA EN EL TIEMPO Y LAS CARGAS DE TRABAJO </t>
  </si>
  <si>
    <t>gerenciahospitaldelavega@gmail.com</t>
  </si>
  <si>
    <t>Ingeniera ambiental</t>
  </si>
  <si>
    <t>4/4=100%.</t>
  </si>
  <si>
    <t>3/3=100%.</t>
  </si>
  <si>
    <t>I trimestre</t>
  </si>
  <si>
    <t>Numerador</t>
  </si>
  <si>
    <t>Denominador</t>
  </si>
  <si>
    <t>Actividades</t>
  </si>
  <si>
    <t>LOGROS</t>
  </si>
  <si>
    <t>DIFICULTADES</t>
  </si>
  <si>
    <t>III trimestre</t>
  </si>
  <si>
    <t>IV trimestre</t>
  </si>
  <si>
    <t>RESPONSABLE</t>
  </si>
  <si>
    <t xml:space="preserve">Aumentar en 2.5% la porporcion de mujeres entre 50 y 69 años con LA orden para la  toma de mamografia e los ultimos dos años </t>
  </si>
  <si>
    <t xml:space="preserve">proporcion de mujeres con mamografia </t>
  </si>
  <si>
    <t>numero de mujeres de 50 a 69 años que cuentan con orden de mamografia en los ultimos dos años/ total de mujeres entre 50 y 69 años asignadas a ala IPS</t>
  </si>
  <si>
    <t xml:space="preserve">Porcentaje </t>
  </si>
  <si>
    <t>equipo consulta PYD</t>
  </si>
  <si>
    <t xml:space="preserve">Aumentar 2,5% la proporcion de mujeres entre25 y 69 años con toma de citologia en el ultimo año. </t>
  </si>
  <si>
    <t xml:space="preserve">proporcion de mujeres entre 25 y 69 años con toma de citologias </t>
  </si>
  <si>
    <t xml:space="preserve">Aumentar al 2,5% la deteccion de cancer de de prostata con antigeno prostatico en hombres mayores de 50 años. </t>
  </si>
  <si>
    <t>examenes de antigeno prostatico</t>
  </si>
  <si>
    <t xml:space="preserve">No de examenes de antigeno prostatico ordenados </t>
  </si>
  <si>
    <t>Aumentar el 2,5% el tamizaje para diabetes en personas de 18 a 69 años respecto a la lena base establecidad en la entidad para la vigencia 2017</t>
  </si>
  <si>
    <t xml:space="preserve">tamizaje de diabetes mellitus de perosnas de 18 a 69 años </t>
  </si>
  <si>
    <t>Número</t>
  </si>
  <si>
    <t xml:space="preserve">Aumentar al 2,5% la canalizacion efectiva de pacientes diabeticos al programa </t>
  </si>
  <si>
    <t xml:space="preserve">Captación de Diabetes Mellitus de personas de 18 a 69 años
</t>
  </si>
  <si>
    <t>Número de pacientes entre 18 y 69 años con diagnóstico
de
Diabetes Mellitus reportado/Número total esperado de pacientes entre 18 y 69 años
con diagnóstico de Diabetes Mellitus.</t>
  </si>
  <si>
    <t>porcentaje</t>
  </si>
  <si>
    <t>Aumentar el control de pacientes a partir de la línea base 2017 en un 2,5% anual</t>
  </si>
  <si>
    <t>Control diabetes mellitus</t>
  </si>
  <si>
    <t>Numero de pacientes con diagnóstico de diabetes mellitus con hemoglobina glicosilada menor a 7% en los últimos 6 meses/total de pacientes con diagnóstico de diabetes mellitus reportados</t>
  </si>
  <si>
    <t>Reducir en 0.05 %indice COP en la primera infancia y niñez</t>
  </si>
  <si>
    <t>% población de primera infancia, niñes y adolescencia sin caries</t>
  </si>
  <si>
    <t># población con caries/total de población atendida primera infancia, niñez y adolescencia atendidos durante el trimestre.</t>
  </si>
  <si>
    <t xml:space="preserve">Aumentar en 2% el detartraje supragingival en adultos
</t>
  </si>
  <si>
    <t xml:space="preserve">Proporción de personas a quienes se realiza detartraje supragingival (adulto)
</t>
  </si>
  <si>
    <t xml:space="preserve">No. de personas a quienes se realiza detartraje supragingival/No. Total de adultos a cargo de la IPS
</t>
  </si>
  <si>
    <t xml:space="preserve">CONTAR CON UNA AGENDA ADICIONAL DE HIGIENE ORAL Y LA DEMANDA INDUCIDA GENERADA POR LA CONCURRENCIA, ADICIONAL A LO ANTERIOR SE HABILITO AL ESE POR IVC </t>
  </si>
  <si>
    <t>numero de mujeres entre 25 y 69 años que se han tomado la citologia en el periodo definido/ total de mujeres entre 25 y 69 años asignadas a la IPS</t>
  </si>
  <si>
    <t>Numero de pacientes entre 18 y 69 años con tamizaje de diabetes mellitus reportado / numero total de poblacion entre 18 y 69 años a cargo de la IPS * 100</t>
  </si>
  <si>
    <t xml:space="preserve">Aumentar en 2.5% el tamizaje de hipertension arterial en poblacion mayor de 18 años </t>
  </si>
  <si>
    <t xml:space="preserve">% de pacientes mayores de 18 años con tamizaje para hipertesion arterial </t>
  </si>
  <si>
    <t>numero de poblacion mayores de 18años con tamizaje para HTA/ numero de poblacion mayor de 18 años a cargo de l aIPS *100</t>
  </si>
  <si>
    <t>Aumentar la canalizacion de pacientes con factores e identificados en la consulta en un 2.5%</t>
  </si>
  <si>
    <t>% de pacientes mayores de 18 años canalizados em el programa de hipertension arterial</t>
  </si>
  <si>
    <t>numero de poblacion mayores de 18años con canalización para HTA/ numero de poblacion mayor de 18 años a cargo de l aIPS *100</t>
  </si>
  <si>
    <t>42.38%</t>
  </si>
  <si>
    <t xml:space="preserve">Aumentar el control de hipertension arterial a partir de la linea base 2018 en un 2.5% anual </t>
  </si>
  <si>
    <t>Control de hipertension arterial</t>
  </si>
  <si>
    <t xml:space="preserve">No de pacientes con cifras tensionales inferiores a 140/90 mm Hg en el ultimo trimestre/ numero de pacientes con diagnostico de hipertension arterial reportados </t>
  </si>
  <si>
    <t>DRA ADRIANA ALVAREZ</t>
  </si>
  <si>
    <t xml:space="preserve">PODER CREAR HABITOS DE VIDA SALUDABLE AL PACIENTE Y FAMILIA Y ADHERENCIA A LA EDUCACION </t>
  </si>
  <si>
    <t xml:space="preserve">Listas de asistencia </t>
  </si>
  <si>
    <t xml:space="preserve">AL INICIO DEL CLUB SOLO SE CONTABA CON MEDICO DE 8 HORAS EN LA ACTUALIDAD SE CONFORMO UN EQUIPO LIDERADO POR MEDICO Y APOYO DE 2 MEDICOS MAS, ENFERMERA JEFE, AUXILIAR DE ENFERMERIA, FISIOTERAPEUTA Y APOYO DE LAS GEBI DEL PIC </t>
  </si>
  <si>
    <t xml:space="preserve">LA DISPENSACION DE LOS MEDICAMENTOS POR PARTE DE LA EPS Y LAS AUTORIZACIONES </t>
  </si>
  <si>
    <t>Calidad</t>
  </si>
  <si>
    <t xml:space="preserve">TEJIDO SOCIAL </t>
  </si>
  <si>
    <t>Desarrollar programas de atención en salud enfocados en programas de promoción y prevención de la enfermedad, que redunden en beneficios para todos los usuarios, logrando la satisfacción del cliente y el posicionamiento de la entidad en el mercado</t>
  </si>
  <si>
    <t xml:space="preserve">No transmisibles </t>
  </si>
  <si>
    <t xml:space="preserve">SE ESTA GESTIONANDO CONVENIO DOCENTE ASISTENCIAL CON EL FIN DE FORTALECER EL PROGRAMA </t>
  </si>
  <si>
    <t xml:space="preserve">FALLAS EN LA DEMANDA INDUCIDA VS LA  EFECTIVA PARA EL PROGRAMA </t>
  </si>
  <si>
    <t xml:space="preserve">Aplicar auditorias de 
adherencia a guias en el programa de enfermedades crónicas (HTA y DM2)
</t>
  </si>
  <si>
    <t>No. De auditorías realizadas</t>
  </si>
  <si>
    <t>No. De auditorías de HC realizadas/No. Auditorías programadas</t>
  </si>
  <si>
    <t xml:space="preserve">4 de 4 </t>
  </si>
  <si>
    <t>Auditor Medico</t>
  </si>
  <si>
    <t>Mantener el 100% de recién nacidos con tamizaje para hipotiroidismo</t>
  </si>
  <si>
    <t>Porcentaje de recién nacidos con TSH</t>
  </si>
  <si>
    <t>No. de nacidos vivos a quienes se les realiza tamizaje para hipotiroidismo/No. Total de nacidos vivos reportados</t>
  </si>
  <si>
    <t>Aumentar en 2% las consultas de detección temprana en jóvenes</t>
  </si>
  <si>
    <t>Porcentaje de jóvenes con al menos  una consulta anual para  detección temprana de alteraciones en su estado de salud</t>
  </si>
  <si>
    <t>No. De jóvenes con consulta de detección temprana/No. Total de jóvenes a cargo de la IPS * 100</t>
  </si>
  <si>
    <t>Aumentar en 2% las consultas por optometría u oftalmología en mayores de 40 años.</t>
  </si>
  <si>
    <t>Porcentaje de personas mayores de 40 años con al menos una consulta anual por  oftalmología u optometría</t>
  </si>
  <si>
    <t>No. De adultos mayores de 40 años con consulta de oftalmología u optometría/No. Total de adultos mayores de 40 años a cargo de la IPS</t>
  </si>
  <si>
    <t>Aumentar en 90% la calidad de las muestras para citología cevicouterina</t>
  </si>
  <si>
    <t>Proporción de citologías con muestras insatisfechas o rechazadas</t>
  </si>
  <si>
    <t>No. de muestras para citologías insatisfechas o rechazadas/No. total de muestras para citologías tomadas</t>
  </si>
  <si>
    <t xml:space="preserve">Promover en el dia de cronicos la consulta de optometraia mayores de 40 años </t>
  </si>
  <si>
    <t xml:space="preserve">Realizar capacitación en tomas de muestras de citología de manera semestral </t>
  </si>
  <si>
    <t>Se realiza la toma del TSH a los Nacidos Vivos  de la ESE Hospital de la Vega que llegan en parto expulsivo</t>
  </si>
  <si>
    <t>Actualmente no se cuenta con Sala de Partos habilitada</t>
  </si>
  <si>
    <t>Se realiza la consulta del joven por parte de la medico de P y  D y en brigadas de salud se hace captacion de la poblacion objeto</t>
  </si>
  <si>
    <t>Tal vez hay dificultad para los usuarios que viven en zona rural dispersa</t>
  </si>
  <si>
    <t>Se ordena la consulta de optometria a la poblacion objeto</t>
  </si>
  <si>
    <t>Las EPS no autorizan a los usuarios a la ESE Hospital de la Vega</t>
  </si>
  <si>
    <t xml:space="preserve">SE REALIZA ACTIVIDAD TENIENDO EN CUENTA LAS OBSERVACIONES REFEREIDAS POR LA JUNTA DIRECTIVA EN LA VIGENCIA 2018 </t>
  </si>
  <si>
    <t>TEJIDO SOCIAL.
COMPETITIVIDAD SOSTENIBLE.</t>
  </si>
  <si>
    <t>DIMENSIÓN SEGURIDAD ALIMENTARIA Y NUTRICIONAL</t>
  </si>
  <si>
    <t xml:space="preserve">Incrementar en 15 dias la duracion media de la lactancia materna exclusiva en menores de 6 meses </t>
  </si>
  <si>
    <t>Mediana de lactancia materna</t>
  </si>
  <si>
    <t># meses lactados/ # mujeres en lactancia</t>
  </si>
  <si>
    <t>meses</t>
  </si>
  <si>
    <t>2 meses  - 5 dias</t>
  </si>
  <si>
    <t xml:space="preserve">Informe con el establecimiento de la mediana </t>
  </si>
  <si>
    <t>Equipo de Py D</t>
  </si>
  <si>
    <t>Diseñar una estrategia ludico para la semana de la lactancia Materna,(lactancia materna pilar de vida)</t>
  </si>
  <si>
    <t>Informe con registro fotografico</t>
  </si>
  <si>
    <t>Kardex de puerperio</t>
  </si>
  <si>
    <t>Implementar al  25% los 10 pasos de la estrategia IAMI.</t>
  </si>
  <si>
    <t>Pasos de la estretegia implementados</t>
  </si>
  <si>
    <t># pasos implementados al 100%/# de pasos a implementar *100</t>
  </si>
  <si>
    <t xml:space="preserve">Actas de capacitación </t>
  </si>
  <si>
    <t>Actas de comité</t>
  </si>
  <si>
    <t xml:space="preserve">Soporte de actividades desarrolladas para la ejecucion. </t>
  </si>
  <si>
    <t>listas de asistencia y registro fotogràfico</t>
  </si>
  <si>
    <t xml:space="preserve">Informe de aplicación de vacunas a nacidos vivios Vs Nacidos vivos </t>
  </si>
  <si>
    <t xml:space="preserve">Listado de capacitación </t>
  </si>
  <si>
    <t>Realizar el reporte y seguimiento del 100% de la información de personas atendidas al sistema de vigilancia alimentario y nutricional para la Gobernación de Cundinamarca - MANGO.</t>
  </si>
  <si>
    <t xml:space="preserve">Numero de casos identificados </t>
  </si>
  <si>
    <t>No. de reportes realizados/No. de casos identificados</t>
  </si>
  <si>
    <t>2308/2308</t>
  </si>
  <si>
    <t xml:space="preserve">Reportes realizados  </t>
  </si>
  <si>
    <t>Notificacion de los casos</t>
  </si>
  <si>
    <t xml:space="preserve">Matriz de seguimiento de casos detectados </t>
  </si>
  <si>
    <t xml:space="preserve">Reducir y/o mantener en 1% la proporción de nacidos con bajo peso al nacer (según línea base  primer semestre 2018)
</t>
  </si>
  <si>
    <t>Convocatoria trimestral - acta registro forografico lista d easistencia</t>
  </si>
  <si>
    <t>Registro fotografico - frecunecia de uso</t>
  </si>
  <si>
    <t>Informe de BAI</t>
  </si>
  <si>
    <t>Realizar comparativo entre la 3280 y la 412</t>
  </si>
  <si>
    <t>Comparitivo</t>
  </si>
  <si>
    <t>TEJIDO SOCIAL</t>
  </si>
  <si>
    <t>DIMENSIÓN SEXUALIDAD, DERECHOS SEXUALES Y REPRODUCTIVOS</t>
  </si>
  <si>
    <t>Avanzar en la implementación al 100%  de la ruta de Maternidad Segura</t>
  </si>
  <si>
    <t>Ruta implementada</t>
  </si>
  <si>
    <t># pasos estrategia desarrollados/total de pasos de la estrategia * 100</t>
  </si>
  <si>
    <t>Disminuir la proporcion de adolescentes embarazada al 45%</t>
  </si>
  <si>
    <t>% de mujeres embarazadas de 10 a 19 años</t>
  </si>
  <si>
    <t>No de mujeres embarazadas de 10 a 19 años / No total de mujeres embarazadas de 10 a1 9 años a  car go de la ESE</t>
  </si>
  <si>
    <t>Estrategia implementada</t>
  </si>
  <si>
    <t># actividades de la estrategia implementadas/ # total actividades</t>
  </si>
  <si>
    <t>Aumentar en 3% la proporción de gestantes captadas antes de la semana 12 de gestación</t>
  </si>
  <si>
    <t>% gestantes captadas antes de la semana 12</t>
  </si>
  <si>
    <t>No. De gestantes captadas antes de la semana 12 / No. De gestantes captadas</t>
  </si>
  <si>
    <t xml:space="preserve">Aumentar en 1% el porcentaje de mujeres
gestantes que tienen 4 o
más controles prenatales
</t>
  </si>
  <si>
    <t>Proporción de mujeres con mas de 4 controles prenatales</t>
  </si>
  <si>
    <t># gestantes con más de 4 controles/# total gestantes identificadas *100.</t>
  </si>
  <si>
    <t>Aumentar a 2% el uso de métodos
 de anticoncepción en mujeres en edad fértil (15-
49 años)- autorizados y entregados</t>
  </si>
  <si>
    <t>Proporción de mujeres de 15 a 49 que utilizan métodos modernos de anticoncepción</t>
  </si>
  <si>
    <t>No. Mujeres de 15 a 49 años que utilizan métodos  de anticoncepción/No. Total de mujeres de 15 a 49 años a cargo de la ESE</t>
  </si>
  <si>
    <t>Soporte</t>
  </si>
  <si>
    <t>..\..\..\..\Desktop\PAS 2019\LA VEGA\DRA FRANCY RIVEROS\MATRIZ GPC EMBARAZO.xlsx</t>
  </si>
  <si>
    <t>..\..\..\..\Desktop\PAS 2019\LA VEGA\FANNY BULLA\PAS PRIMER TRIEMESTRE 2019\SSR\69\certificacion.pdf</t>
  </si>
  <si>
    <t>..\..\..\..\Desktop\PAS 2019\LA VEGA\FANNY BULLA\PAS PRIMER TRIEMESTRE 2019\SSR\70\certificacion.pdf</t>
  </si>
  <si>
    <t>..\..\..\..\Desktop\PAS 2019\LA VEGA\FANNY BULLA\PAS PRIMER TRIEMESTRE 2019\SSR\73\GRAVINDEX LA VEGA-NOCAIMA.xlsx</t>
  </si>
  <si>
    <t>..\..\..\..\Desktop\PAS 2019\LA VEGA\FANNY BULLA\PAS PRIMER TRIEMESTRE 2019\SSR\74.zip</t>
  </si>
  <si>
    <t>..\..\..\..\Desktop\PAS 2019\LA VEGA\FANNY BULLA\PAS PRIMER TRIEMESTRE 2019\SSR\75.zip</t>
  </si>
  <si>
    <t>..\..\..\..\Desktop\PAS 2019\LA VEGA\FANNY BULLA\PAS PRIMER TRIEMESTRE 2019\SSR\76.zip</t>
  </si>
  <si>
    <t>TEJIDO SOCIAL
INTEGRACIÓN Y GOBERNANZA</t>
  </si>
  <si>
    <t>DIMENSIÓN VIDA SALUDABLE Y ENFERMEDADES TRANSMISIBLES</t>
  </si>
  <si>
    <t>Identificar y realizar el tratamiento oportun a los pacientes con TB</t>
  </si>
  <si>
    <t>Pacientes identificados y con tratamiento</t>
  </si>
  <si>
    <t># pacientes identificados y con tratamiento / # pacientes identificados * 100.</t>
  </si>
  <si>
    <t>2 de 2 nocaima - Bta</t>
  </si>
  <si>
    <r>
      <rPr>
        <b/>
        <sz val="8"/>
        <color theme="1"/>
        <rFont val="Calibri"/>
        <family val="2"/>
      </rPr>
      <t>Captar</t>
    </r>
    <r>
      <rPr>
        <sz val="8"/>
        <color theme="1"/>
        <rFont val="Calibri"/>
        <family val="2"/>
      </rPr>
      <t xml:space="preserve">  todos los pacientes sintomáticos respiratorios que ingresan a la IPS. </t>
    </r>
  </si>
  <si>
    <t>Registro en kardex</t>
  </si>
  <si>
    <t xml:space="preserve">Equipo de PYD </t>
  </si>
  <si>
    <r>
      <rPr>
        <b/>
        <sz val="8"/>
        <color theme="1"/>
        <rFont val="Calibri"/>
        <family val="2"/>
      </rPr>
      <t>Realizar</t>
    </r>
    <r>
      <rPr>
        <sz val="8"/>
        <color theme="1"/>
        <rFont val="Calibri"/>
        <family val="2"/>
      </rPr>
      <t xml:space="preserve"> cruce de pacientes captados con pacientes que se tomaron la prueba de BK. </t>
    </r>
  </si>
  <si>
    <t xml:space="preserve">Registro de entrega de medicamento y seguimiento. </t>
  </si>
  <si>
    <r>
      <rPr>
        <b/>
        <sz val="8"/>
        <color theme="1"/>
        <rFont val="Calibri"/>
        <family val="2"/>
      </rPr>
      <t>Realizar</t>
    </r>
    <r>
      <rPr>
        <sz val="8"/>
        <color theme="1"/>
        <rFont val="Calibri"/>
        <family val="2"/>
      </rPr>
      <t xml:space="preserve"> informe trimestral de TB y enviarlo a la Secretaría de Salud de Cundinamarca. Orientar y capacitar una vez en el semestre al equipo de salud en sintomáticos respiratorios.</t>
    </r>
  </si>
  <si>
    <t xml:space="preserve">Informe trimestral </t>
  </si>
  <si>
    <r>
      <rPr>
        <b/>
        <sz val="8"/>
        <color theme="1"/>
        <rFont val="Calibri"/>
        <family val="2"/>
      </rPr>
      <t>Identificar</t>
    </r>
    <r>
      <rPr>
        <sz val="8"/>
        <color theme="1"/>
        <rFont val="Calibri"/>
        <family val="2"/>
      </rPr>
      <t xml:space="preserve">  los pacientes sintomáticos respiratorios por el personal médico y de apoyo  con el registro del código Z111 en los RIPS de la consulta médica. </t>
    </r>
  </si>
  <si>
    <t>Revisión mensual de Rips con dx Z111</t>
  </si>
  <si>
    <r>
      <rPr>
        <b/>
        <sz val="8"/>
        <color theme="1"/>
        <rFont val="Calibri"/>
        <family val="2"/>
      </rPr>
      <t>Buscar</t>
    </r>
    <r>
      <rPr>
        <sz val="8"/>
        <color theme="1"/>
        <rFont val="Calibri"/>
        <family val="2"/>
      </rPr>
      <t xml:space="preserve"> activa de sintomatico respiratorio </t>
    </r>
  </si>
  <si>
    <t>Registro en historia clinica  y planilla</t>
  </si>
  <si>
    <r>
      <rPr>
        <b/>
        <sz val="8"/>
        <color theme="1"/>
        <rFont val="Calibri"/>
        <family val="2"/>
      </rPr>
      <t>Auditar</t>
    </r>
    <r>
      <rPr>
        <sz val="8"/>
        <color theme="1"/>
        <rFont val="Calibri"/>
        <family val="2"/>
      </rPr>
      <t xml:space="preserve"> a las historias clínicas para evaluar la adherencia a guía. </t>
    </r>
  </si>
  <si>
    <t xml:space="preserve">Informe de audutoria de historias clinicas trimestral </t>
  </si>
  <si>
    <t>Mantener la cobertura de vacunación del 95%  con esquema PAI según nacidos vivos.</t>
  </si>
  <si>
    <t>Cobertura de vacunación</t>
  </si>
  <si>
    <t>Coberturas de vacunación con BCG, DPT 3 dosis, polio 3 dosis, triple viral &lt; 1 año y triple viral &lt; 5 años.</t>
  </si>
  <si>
    <r>
      <rPr>
        <b/>
        <sz val="8"/>
        <color rgb="FF000000"/>
        <rFont val="Calibri"/>
        <family val="2"/>
      </rPr>
      <t>Diseñar</t>
    </r>
    <r>
      <rPr>
        <sz val="8"/>
        <color rgb="FF000000"/>
        <rFont val="Calibri"/>
        <family val="2"/>
      </rPr>
      <t>, implementar y evaluar  estrategias de información, educación y comunicación para la  permanente divulgacion de las jornadas  de vacunación.</t>
    </r>
  </si>
  <si>
    <t xml:space="preserve">Folletos, carteleras, registro fotográfico con el informe  </t>
  </si>
  <si>
    <t xml:space="preserve">Lider Vacunacion </t>
  </si>
  <si>
    <r>
      <rPr>
        <b/>
        <sz val="8"/>
        <color theme="1"/>
        <rFont val="Calibri"/>
        <family val="2"/>
      </rPr>
      <t>Mantener</t>
    </r>
    <r>
      <rPr>
        <sz val="8"/>
        <color theme="1"/>
        <rFont val="Calibri"/>
        <family val="2"/>
      </rPr>
      <t xml:space="preserve"> actualizado el  Sistema de información PAI. </t>
    </r>
  </si>
  <si>
    <t>Reporte PAI WEB</t>
  </si>
  <si>
    <r>
      <rPr>
        <b/>
        <sz val="8"/>
        <color theme="1"/>
        <rFont val="Calibri"/>
        <family val="2"/>
      </rPr>
      <t>Programar</t>
    </r>
    <r>
      <rPr>
        <sz val="8"/>
        <color theme="1"/>
        <rFont val="Calibri"/>
        <family val="2"/>
      </rPr>
      <t xml:space="preserve"> vacunación extramural  de los pacientes que se detecten. </t>
    </r>
  </si>
  <si>
    <t xml:space="preserve">Registro de vacunación casa a casa </t>
  </si>
  <si>
    <r>
      <rPr>
        <b/>
        <sz val="8"/>
        <color theme="1"/>
        <rFont val="Calibri"/>
        <family val="2"/>
      </rPr>
      <t>Ejecutar</t>
    </r>
    <r>
      <rPr>
        <sz val="8"/>
        <color theme="1"/>
        <rFont val="Calibri"/>
        <family val="2"/>
      </rPr>
      <t xml:space="preserve"> las jornadas nacionales, departamentales y municipales de vacunación (Demanda)</t>
    </r>
  </si>
  <si>
    <t>Informe de jornadas de vacunación con registro fotografico y documental</t>
  </si>
  <si>
    <t>Reducir la proporción de reingreso hospitalario por IRA, en menores de 5 años, durante el periodo.</t>
  </si>
  <si>
    <t>Proporción de reingreso de pacientes menores de 5 años con diagnóstico de IRA.</t>
  </si>
  <si>
    <t>No. De menores de 5 años con reingreso hospitalario por IRA dentro de los 20 días después del primer egreso por IRA en la misma institución / No. De menores de 5 años con al menos un egreso por IRA.</t>
  </si>
  <si>
    <t>0</t>
  </si>
  <si>
    <r>
      <rPr>
        <b/>
        <sz val="8"/>
        <color rgb="FF000000"/>
        <rFont val="Calibri"/>
        <family val="2"/>
      </rPr>
      <t>Capacitar (20%)</t>
    </r>
    <r>
      <rPr>
        <sz val="8"/>
        <color rgb="FF000000"/>
        <rFont val="Calibri"/>
        <family val="2"/>
      </rPr>
      <t xml:space="preserve"> y </t>
    </r>
    <r>
      <rPr>
        <b/>
        <sz val="8"/>
        <color rgb="FF000000"/>
        <rFont val="Calibri"/>
        <family val="2"/>
      </rPr>
      <t xml:space="preserve">evaluar (20%)  </t>
    </r>
    <r>
      <rPr>
        <sz val="8"/>
        <color rgb="FF000000"/>
        <rFont val="Calibri"/>
        <family val="2"/>
      </rPr>
      <t>de adherencia del plan de choque IRA del 100% del personal asistencial de la E.S.E Hospital de La Vega</t>
    </r>
  </si>
  <si>
    <t xml:space="preserve">Cronograma de capacitación y evaluación de la adherencia </t>
  </si>
  <si>
    <t>Lider Estadistica</t>
  </si>
  <si>
    <r>
      <rPr>
        <b/>
        <sz val="8"/>
        <color theme="1"/>
        <rFont val="Calibri"/>
        <family val="2"/>
        <scheme val="minor"/>
      </rPr>
      <t xml:space="preserve">Realizar </t>
    </r>
    <r>
      <rPr>
        <sz val="8"/>
        <color theme="1"/>
        <rFont val="Calibri"/>
        <family val="2"/>
        <scheme val="minor"/>
      </rPr>
      <t xml:space="preserve">segumimeto a menores de 5 años con IRA </t>
    </r>
  </si>
  <si>
    <t>Soporte de seguimiento mensual de ira</t>
  </si>
  <si>
    <r>
      <rPr>
        <b/>
        <sz val="8"/>
        <color theme="1"/>
        <rFont val="Calibri"/>
        <family val="2"/>
        <scheme val="minor"/>
      </rPr>
      <t>Desarrollar</t>
    </r>
    <r>
      <rPr>
        <sz val="8"/>
        <color theme="1"/>
        <rFont val="Calibri"/>
        <family val="2"/>
        <scheme val="minor"/>
      </rPr>
      <t xml:space="preserve"> estrategias de atención primaria como salas ERA.</t>
    </r>
  </si>
  <si>
    <t>Soporte de atencion de sala era</t>
  </si>
  <si>
    <t>se ingresaron la totalidad de los usuarios</t>
  </si>
  <si>
    <t xml:space="preserve">no se realizo el registro en tiempo real al sistema PAIWEB  ya que la plataforma presento inconvenientes como caerse la plataforma o borrarse la informacion ya registradaen tiempo real </t>
  </si>
  <si>
    <t>DIMENSIÓN SALUD Y ÁMBITO LABORAL</t>
  </si>
  <si>
    <t>Cumplir con el Reporte mensual al Sistema de Vigilancia en Salud Laboral el 100% de los eventos de origen laboral de acuerdo al Lineamiento.</t>
  </si>
  <si>
    <t>Reportes al SIVISALA</t>
  </si>
  <si>
    <t xml:space="preserve">Numero de Reportes entregados / Número de Reportes Programados </t>
  </si>
  <si>
    <t xml:space="preserve">Numero </t>
  </si>
  <si>
    <t>Reporte digital al correo sivisala@cundinamarca.gov.co</t>
  </si>
  <si>
    <t xml:space="preserve">Evidencia del envio oportuno de los informes </t>
  </si>
  <si>
    <t>DIMENSIÓN TRANSVERSAL GESTIÓN DIFERENCIAL DE POBLACIONES VULNERABLES</t>
  </si>
  <si>
    <t>Implementar al 100% la estrategia AIEPI clínico, acorde a las guías de práctica de prática clínica para menores de 5 años.</t>
  </si>
  <si>
    <t>% de implementación</t>
  </si>
  <si>
    <t>111/269</t>
  </si>
  <si>
    <t>Acto admistrativo</t>
  </si>
  <si>
    <t xml:space="preserve">Calidad - Gerencia </t>
  </si>
  <si>
    <r>
      <rPr>
        <b/>
        <sz val="8"/>
        <color theme="1"/>
        <rFont val="Calibri"/>
        <family val="2"/>
      </rPr>
      <t xml:space="preserve">Implementación </t>
    </r>
    <r>
      <rPr>
        <sz val="8"/>
        <color theme="1"/>
        <rFont val="Calibri"/>
        <family val="2"/>
      </rPr>
      <t xml:space="preserve">de la guia de práctica clinica para la evaluación del riesgo y manejo de la neumonia  en niños y niñas menores de 5 años  y bronquiolitis en niños y niñas menores de 5 años </t>
    </r>
  </si>
  <si>
    <t xml:space="preserve">Actas de socialización </t>
  </si>
  <si>
    <t>Equipo PyD</t>
  </si>
  <si>
    <r>
      <rPr>
        <b/>
        <sz val="8"/>
        <color theme="1"/>
        <rFont val="Calibri"/>
        <family val="2"/>
      </rPr>
      <t>Realizar</t>
    </r>
    <r>
      <rPr>
        <sz val="8"/>
        <color theme="1"/>
        <rFont val="Calibri"/>
        <family val="2"/>
      </rPr>
      <t xml:space="preserve"> una (1) evaluación de la adherencia de la guia </t>
    </r>
  </si>
  <si>
    <t xml:space="preserve">Informe de evaluación de adherencia </t>
  </si>
  <si>
    <t>Aumentar la cobertura para la deteccion de alteraciones de los niños y niñas menores de 10 años atendidos en la ESE</t>
  </si>
  <si>
    <t>% de niños en el programa de crecimiento y desarrollo</t>
  </si>
  <si>
    <t># niños incluidos en el programa/ # niños que asisten a consulta * 100</t>
  </si>
  <si>
    <r>
      <rPr>
        <b/>
        <sz val="8"/>
        <color theme="1"/>
        <rFont val="Calibri"/>
        <family val="2"/>
      </rPr>
      <t>Realizar</t>
    </r>
    <r>
      <rPr>
        <sz val="8"/>
        <color theme="1"/>
        <rFont val="Calibri"/>
        <family val="2"/>
      </rPr>
      <t xml:space="preserve"> búsqueda activa de recién nacidos y primera infancia, de los afiliados para la inclusión al programa de crecimiento y desarrollo.</t>
    </r>
  </si>
  <si>
    <t xml:space="preserve">Base de datos depurada
</t>
  </si>
  <si>
    <r>
      <rPr>
        <b/>
        <sz val="8"/>
        <color theme="1"/>
        <rFont val="Calibri"/>
        <family val="2"/>
      </rPr>
      <t>Realizar</t>
    </r>
    <r>
      <rPr>
        <sz val="8"/>
        <color theme="1"/>
        <rFont val="Calibri"/>
        <family val="2"/>
      </rPr>
      <t xml:space="preserve"> seguimiento al ingreso de los recien nacidos y primera infancia al programa de crecimiento y desarrollo.</t>
    </r>
  </si>
  <si>
    <t>Kardex programa crecimiento y desarrollo (Niños nuevos)</t>
  </si>
  <si>
    <t>Mantener al 100% Identificación  de la PVCA y la canalización en los servicios de salud</t>
  </si>
  <si>
    <t>Población Identificada</t>
  </si>
  <si>
    <t># de pacientes atendidos / # de pacientes PVCA que solicitaron el servicio * 100</t>
  </si>
  <si>
    <r>
      <rPr>
        <b/>
        <sz val="8"/>
        <color theme="1"/>
        <rFont val="Calibri"/>
        <family val="2"/>
      </rPr>
      <t>Implementación</t>
    </r>
    <r>
      <rPr>
        <sz val="8"/>
        <color theme="1"/>
        <rFont val="Calibri"/>
        <family val="2"/>
      </rPr>
      <t xml:space="preserve"> del protocolo de atención de personas victimas del conflicto armado.</t>
    </r>
  </si>
  <si>
    <t>Cronograma de actividades de implementación y evidencia de ejecución de las mismas</t>
  </si>
  <si>
    <t>Trabajo Social</t>
  </si>
  <si>
    <r>
      <rPr>
        <b/>
        <sz val="8"/>
        <color theme="1"/>
        <rFont val="Calibri"/>
        <family val="2"/>
      </rPr>
      <t>Capacitar</t>
    </r>
    <r>
      <rPr>
        <sz val="8"/>
        <color theme="1"/>
        <rFont val="Calibri"/>
        <family val="2"/>
      </rPr>
      <t xml:space="preserve"> al talento humano asistencial y administrativo de la Empresa Social del Estado Hospital de La Vega y Puesto de Saludy garantía de la atención, así como el manejo confidencial de la información de las personas víctimas de conflicto armado. </t>
    </r>
  </si>
  <si>
    <t xml:space="preserve">Planillas de asistencia </t>
  </si>
  <si>
    <r>
      <rPr>
        <b/>
        <sz val="8"/>
        <color theme="1"/>
        <rFont val="Calibri"/>
        <family val="2"/>
      </rPr>
      <t>Realizar</t>
    </r>
    <r>
      <rPr>
        <sz val="8"/>
        <color theme="1"/>
        <rFont val="Calibri"/>
        <family val="2"/>
      </rPr>
      <t xml:space="preserve"> atención de la PVCA que demande servicios en la ESE y su puesto de salud.</t>
    </r>
  </si>
  <si>
    <t>Informe estadistico de atención PVCA</t>
  </si>
  <si>
    <t xml:space="preserve">Aplicar auditorias de adherencia a la guia de practica clinica de crecimiento y desarrollo en niños menores de 0 a 10años </t>
  </si>
  <si>
    <t>% adherencia a GPC crecimiento y desarrollo</t>
  </si>
  <si>
    <t>Número de Historias Clinica de niños menores de 10 años a quienes se le aplicó estrictamente la guía técnica para la detección temprana de las alteraciones de crecimiento y desarrollo / Total de niños menores de 10 años a quienes se atendió en consulta de Crecimiento y Desarrollo en la E.S.E en la vigencia</t>
  </si>
  <si>
    <t xml:space="preserve">porcentaje </t>
  </si>
  <si>
    <r>
      <rPr>
        <b/>
        <sz val="8"/>
        <color theme="1"/>
        <rFont val="Calibri"/>
        <family val="2"/>
        <scheme val="minor"/>
      </rPr>
      <t>Realizar</t>
    </r>
    <r>
      <rPr>
        <sz val="8"/>
        <color theme="1"/>
        <rFont val="Calibri"/>
        <family val="2"/>
        <scheme val="minor"/>
      </rPr>
      <t xml:space="preserve">  una  auditoria trimestral de  historias clinicas de crecimiento y desarrollo en niños menores de 0 a 10 años </t>
    </r>
  </si>
  <si>
    <t>informe  de auditoria clinica</t>
  </si>
  <si>
    <t>Implementar los servicios amigables para adolescentes en la ESE.</t>
  </si>
  <si>
    <t>Servicios amigables implementados</t>
  </si>
  <si>
    <t>No. De servicios implementados.</t>
  </si>
  <si>
    <t xml:space="preserve">numero de servicos implementados </t>
  </si>
  <si>
    <r>
      <rPr>
        <b/>
        <sz val="8"/>
        <color theme="1"/>
        <rFont val="Calibri"/>
        <family val="2"/>
        <scheme val="minor"/>
      </rPr>
      <t>Realizar</t>
    </r>
    <r>
      <rPr>
        <sz val="8"/>
        <color theme="1"/>
        <rFont val="Calibri"/>
        <family val="2"/>
        <scheme val="minor"/>
      </rPr>
      <t xml:space="preserve"> una sensibilizacion a jovenes  sobre los servicios amigables para adolescentes en la E.S.E</t>
    </r>
  </si>
  <si>
    <t xml:space="preserve">listas de capacitacion y registros fotograficos </t>
  </si>
  <si>
    <r>
      <rPr>
        <b/>
        <sz val="8"/>
        <color theme="1"/>
        <rFont val="Calibri"/>
        <family val="2"/>
        <scheme val="minor"/>
      </rPr>
      <t>Realizar</t>
    </r>
    <r>
      <rPr>
        <sz val="8"/>
        <color theme="1"/>
        <rFont val="Calibri"/>
        <family val="2"/>
        <scheme val="minor"/>
      </rPr>
      <t xml:space="preserve"> una jornada de salud para jovenes </t>
    </r>
  </si>
  <si>
    <t xml:space="preserve">Listados de asistencia </t>
  </si>
  <si>
    <r>
      <rPr>
        <b/>
        <sz val="8"/>
        <color theme="1"/>
        <rFont val="Calibri"/>
        <family val="2"/>
        <scheme val="minor"/>
      </rPr>
      <t>Realizar</t>
    </r>
    <r>
      <rPr>
        <sz val="8"/>
        <color theme="1"/>
        <rFont val="Calibri"/>
        <family val="2"/>
        <scheme val="minor"/>
      </rPr>
      <t xml:space="preserve"> una jornada de sensibilizacion sobre derechos sexuales y reporductivos </t>
    </r>
  </si>
  <si>
    <t xml:space="preserve">listados de asistencias  y registro fotograficos </t>
  </si>
  <si>
    <t>Documentar  el modelo de atención en salud por etapas de curso de vida.</t>
  </si>
  <si>
    <t>Modelo de atención implementado</t>
  </si>
  <si>
    <t>Modelo de atención Docmentado</t>
  </si>
  <si>
    <t>Documento modelo de atencion</t>
  </si>
  <si>
    <r>
      <rPr>
        <b/>
        <sz val="8"/>
        <color theme="1"/>
        <rFont val="Calibri"/>
        <family val="2"/>
        <scheme val="minor"/>
      </rPr>
      <t>Documetar</t>
    </r>
    <r>
      <rPr>
        <sz val="8"/>
        <color theme="1"/>
        <rFont val="Calibri"/>
        <family val="2"/>
        <scheme val="minor"/>
      </rPr>
      <t xml:space="preserve"> modelo de atencion en salud por etapas de vida </t>
    </r>
  </si>
  <si>
    <t>Documento de modelo de atencion</t>
  </si>
  <si>
    <t>INDICADOR</t>
  </si>
  <si>
    <t xml:space="preserve">Evaluar de manera constante la prestaciòn del servicio pos parte del área asistencial, en busqueda de la excelencia, el bienestar y satisfacción del usuario </t>
  </si>
  <si>
    <t>DIMENSIÓN FORTALECIMIENTO DE LA AUTORIDAD SANITARIA PARA LA GESTIÓN EN SALUD</t>
  </si>
  <si>
    <t xml:space="preserve">% de satisfacción global de los usuarios </t>
  </si>
  <si>
    <t>No de usuarios que respondieron "muy buena" o "buena" a la pregunta ¿Cómo calificaria su experiencia  global de atencion en los servicios de salud de su IPS/ No de usuarios que respondieron la pregunta.</t>
  </si>
  <si>
    <t>LIDER SIAU</t>
  </si>
  <si>
    <t>Implementar al 100% el programa de humanización en la ESE.</t>
  </si>
  <si>
    <t># acciones implementadas/# total de acciones propuestas *100</t>
  </si>
  <si>
    <t xml:space="preserve">ACTIVIDADES QUE SE CONSTRUYEN DE MANERA PLURIPARTCIPATIVA EN CABEZA DE LIDER DE HUMANIZACION CON PERFIL DE PSICOLOGIA </t>
  </si>
  <si>
    <t>COMO DIFICULTAD SE OBSERVA QUE LA HUMANIZACION ES ALGO DE CASA Y AUNQUE LA ACTOVDAD ES PARTICIPATIVA LA SITUACION ACTUAL DEL  PAIS Y LA ESCALA SALARIAL NO MOTIVA A LA PERSONAL A SALIR DE LA ZONA DE CONFORT</t>
  </si>
  <si>
    <t xml:space="preserve">Informe de Actividad de evaluacion </t>
  </si>
  <si>
    <t>TEJIDO SOCIAL.
INTEGRACIÓN Y GOBERNANZA</t>
  </si>
  <si>
    <t>Garantizar a la comunidad, la prestación de servicios con los más altos estándares de calidad, y el cumplimiento del Sistema Obligatorio de Garantía de la Calidad de la atención en Salud (SOGCS)</t>
  </si>
  <si>
    <t>% de cumplimiento del plan de mantenimiento del SUH</t>
  </si>
  <si>
    <t>% de cumplimiento plan de sostenibilidad del SUH</t>
  </si>
  <si>
    <t xml:space="preserve"># de actividades cumpidas /# de actividades porpuestas </t>
  </si>
  <si>
    <t>Informe de autoevaluación</t>
  </si>
  <si>
    <t xml:space="preserve">EQUIPO  DE CALIDAD </t>
  </si>
  <si>
    <t>Informe de avances en gestión documental</t>
  </si>
  <si>
    <t>Informe del Plan de Mejoramiento</t>
  </si>
  <si>
    <t>Realizar el 100% seguimiento en comité directivo a los indicadores del sistema de informacion para la calidad</t>
  </si>
  <si>
    <t>Entrega total y oportuna de informes requeridos</t>
  </si>
  <si>
    <t># informes entregados oportunamente/# total de informes requeridos * 100</t>
  </si>
  <si>
    <t>2 comites</t>
  </si>
  <si>
    <t>Implementar al 90% el programa de auditoria para el mejoramiento de la calidad PAMEC</t>
  </si>
  <si>
    <t>% de cumplimiento del PAMEC</t>
  </si>
  <si>
    <t>No de acciones implementadas/ total de acciones porpuestas</t>
  </si>
  <si>
    <t xml:space="preserve">Documentos y matriz PAMEC                                 </t>
  </si>
  <si>
    <t>Evidencias de ejecución de actividades</t>
  </si>
  <si>
    <t xml:space="preserve">Informe de seguimiento trimestral </t>
  </si>
  <si>
    <t xml:space="preserve">Mejoramiento contiuo de la calidad aplicable a instituciones no acreditadas con autoevaluacion en la vigencia anterior con valor superior en la calificacion 1.2 respecto a la linea de base </t>
  </si>
  <si>
    <t xml:space="preserve">promedio de calificacion autoevaluacion </t>
  </si>
  <si>
    <t>pormedio de calicacion de autoevalucion en la vigencia/ promedio de calificacion de la autoevaluacion de a vigencia anterior</t>
  </si>
  <si>
    <t>Autoevaluación del SUA</t>
  </si>
  <si>
    <t>Aumentar en 10% por año los controles implementados en el mapa de riesgos del Sistema de control interno</t>
  </si>
  <si>
    <t>Controles del plan de riesgo implementados</t>
  </si>
  <si>
    <t>No. de controles implementados/ No. de controles establecidos * 100</t>
  </si>
  <si>
    <t>15/76= 19%</t>
  </si>
  <si>
    <t>Reportar mensualmente la información asistencial al SIUS asistencial</t>
  </si>
  <si>
    <t>Reportes asistenciales hechos al SIUS</t>
  </si>
  <si>
    <t>Numero de actividades realizadas / numero de poblacion beneficiada * 100</t>
  </si>
  <si>
    <t>6/6=100%</t>
  </si>
  <si>
    <t>Desarrollar actividades establecidas en el Sistema para el logro del cumplimiento de los reportes.</t>
  </si>
  <si>
    <t>Mantener al 100% los Reportes mensuales la información financiera al SIUS.</t>
  </si>
  <si>
    <t>Reportes financieros hechos al SIUS</t>
  </si>
  <si>
    <t>Gestionar la implementación de proyectos para la construcción y / o adecuación del servicio cx, acorde a las necesidades</t>
  </si>
  <si>
    <t>N de proyectos</t>
  </si>
  <si>
    <t xml:space="preserve">No de proyectos implementados </t>
  </si>
  <si>
    <t>Formular e implementar un sistema de gestión financiera que optimice los recursos y garantice la sostenibilidad de la E.S.E</t>
  </si>
  <si>
    <t xml:space="preserve">Aumentar en 5% la recuperación de cartera </t>
  </si>
  <si>
    <t>% de recuperación</t>
  </si>
  <si>
    <t>Nº de ventas realizadas en el periodo / Total  de recaudos de las ventas en el periodo</t>
  </si>
  <si>
    <t>Depuracion y clasificación de la cartera por edades y entidad.</t>
  </si>
  <si>
    <t>Seguimiento permanente para que la Rotación sea cartera inferior a 100 días.</t>
  </si>
  <si>
    <t>Analizar casos de cartera en el Comité , proponiendo altenativas para la recuperación.</t>
  </si>
  <si>
    <t>Implementar en 30% el sistema de riesgos mediante la implementación del programa de seguridad del paciente</t>
  </si>
  <si>
    <t>Programde seguridad del paciente implementado</t>
  </si>
  <si>
    <t>No. Actividades del plan de acción de SP cumplidas/No. De actividades propuestas.</t>
  </si>
  <si>
    <t>Ejecucion Anual de las Actividades del Programa de Seguridad del Paciente</t>
  </si>
  <si>
    <t>Valor esperado cuatrienio</t>
  </si>
  <si>
    <t>Programado
Año 1</t>
  </si>
  <si>
    <t>Ejecutado 
Año 1</t>
  </si>
  <si>
    <t>Programado
Año 2</t>
  </si>
  <si>
    <t>Ejecutado 
Año 2</t>
  </si>
  <si>
    <t>Programado
Año 3</t>
  </si>
  <si>
    <t>Ejecutado 
Año 3</t>
  </si>
  <si>
    <t>Programado
Año 4</t>
  </si>
  <si>
    <t xml:space="preserve">Valor esperado Año </t>
  </si>
  <si>
    <t>Desarrollar procesos para   la implementacion del plan institucional de archivos PINAR</t>
  </si>
  <si>
    <t>Elaborar Plan Institucional de Archivos de la Entidad ­PINAR</t>
  </si>
  <si>
    <t>PINAR</t>
  </si>
  <si>
    <t>PINAR Documentado</t>
  </si>
  <si>
    <t xml:space="preserve">Unidad   </t>
  </si>
  <si>
    <t>Cronograma e informe de transferencia</t>
  </si>
  <si>
    <t>Plan de accion de PINAR</t>
  </si>
  <si>
    <t>Seguimiento al  plan de accion del PINAR</t>
  </si>
  <si>
    <t xml:space="preserve">Matriz  y seguimiento del PINAR </t>
  </si>
  <si>
    <t>Desarrollar procesos para   la implementacion del plan de Adquisiciones</t>
  </si>
  <si>
    <t>Elaborar Plan Anual de Adquisiciones</t>
  </si>
  <si>
    <t>Plan de Adquisiciones</t>
  </si>
  <si>
    <t>Plan de Adquisiciones documentado</t>
  </si>
  <si>
    <t>Unidad</t>
  </si>
  <si>
    <t xml:space="preserve">Comité de compras </t>
  </si>
  <si>
    <t xml:space="preserve">Acto administrativo - acta </t>
  </si>
  <si>
    <t xml:space="preserve">Matriz de seguimiento </t>
  </si>
  <si>
    <t>Ejecucion del plan de Adquisiciones</t>
  </si>
  <si>
    <t>Acuerdos</t>
  </si>
  <si>
    <t xml:space="preserve">Administrar y actualizar la informacion de los cargos vacantes  con el fin de identificar las necesidades y provision de la planta de personal </t>
  </si>
  <si>
    <t>Elaborar Plan Anual de Vacantes</t>
  </si>
  <si>
    <t>Plan Anual de Vacantes</t>
  </si>
  <si>
    <t>Plan Anual de Vacantes documentado</t>
  </si>
  <si>
    <t>Procedimiento</t>
  </si>
  <si>
    <t>Evaluar  la sufieciencia de personal de planta de acuerdo a la capacidad instalada.</t>
  </si>
  <si>
    <t>Informe avalado por lider de MIPG</t>
  </si>
  <si>
    <t xml:space="preserve">Ejecucion del plan anual de vacantes </t>
  </si>
  <si>
    <t>Matriz  y seguimiento al plan</t>
  </si>
  <si>
    <t>Definir los lineamientos para a previson del talento humano de la ESE Hospital de La Vega a fin de mejorar el desempeño de la organzacionmeiante la identificacion, aporvechamiento y desarrollo de la capacidad de los funcionarios y la proyeccion en le tiempo de las necesidades especificas de l personal en corcordancia con los principios querige la funcion publica.</t>
  </si>
  <si>
    <t>Elaborar  Plan de Previsión de Recursos Humanos</t>
  </si>
  <si>
    <t xml:space="preserve"> Plan de Previsión de Recursos Humanos </t>
  </si>
  <si>
    <t xml:space="preserve"> Plan de Previsión de Recursos Humanos documentado</t>
  </si>
  <si>
    <t>Desarrollar el plan de prevision de recursos humanos</t>
  </si>
  <si>
    <t>Plan anual de vacantes</t>
  </si>
  <si>
    <t xml:space="preserve">Gestionar ante Comision  publica la planta de cargos </t>
  </si>
  <si>
    <t xml:space="preserve">Respuesta del Comision </t>
  </si>
  <si>
    <t>Realizar la adecuada gestion para el cargue del hojas de vida del 100% de los contratistas  en  sigep</t>
  </si>
  <si>
    <t>Informe de cargue de hojas de vida en SIGEP</t>
  </si>
  <si>
    <t>Desarrollar y evaluar la gestion del talento humano de la ESE Hospital de La Vega en aras de contribuir al mejoramiento de sus competencias, capacidades, conocimientos, habilidades y calidad de vida.</t>
  </si>
  <si>
    <t>Elabora e implementar Plan Estratégico de Talento Humano</t>
  </si>
  <si>
    <t>Plan Estratégico de Talento Humano</t>
  </si>
  <si>
    <t>Plan Estratégico de Talento Humano documentado</t>
  </si>
  <si>
    <t xml:space="preserve">Plan estrategico de talento Humano </t>
  </si>
  <si>
    <t xml:space="preserve">Seguimiento a la implementacion del  plan de accion </t>
  </si>
  <si>
    <t>Socializacion y evaluacion de la  Política de Talento Humano</t>
  </si>
  <si>
    <t xml:space="preserve">Listados de socializacion e informe de evaluacion </t>
  </si>
  <si>
    <t xml:space="preserve">Diseñar el plan de capcacitacion institucional </t>
  </si>
  <si>
    <t xml:space="preserve">Elaborar y ejecutar el plan de capacitación de acuerdo a la metodología del departamento administrativo de la función pública  </t>
  </si>
  <si>
    <t xml:space="preserve">Plan de Capacitación Institucional </t>
  </si>
  <si>
    <t xml:space="preserve">Plan de Capacitación documentado </t>
  </si>
  <si>
    <t>%</t>
  </si>
  <si>
    <t xml:space="preserve">Diagnostico  de  necesidades de capacitacion en la Institución
</t>
  </si>
  <si>
    <t xml:space="preserve">Documento diagnóstico  </t>
  </si>
  <si>
    <t xml:space="preserve">Plan de capacitacion y cronograma según procesos </t>
  </si>
  <si>
    <t xml:space="preserve">Plan de cpacitacion y cronogramas </t>
  </si>
  <si>
    <t xml:space="preserve">Seguimiento al   Plan de Capacitación
</t>
  </si>
  <si>
    <t xml:space="preserve">Actas de reunion, listas de asistencia,registros fotograficos </t>
  </si>
  <si>
    <t xml:space="preserve">Evaluacion del  Plan de Capacitacion Institucional </t>
  </si>
  <si>
    <t xml:space="preserve">Diseñar el plan de incentivos institucional </t>
  </si>
  <si>
    <t>Elaborar el plan de incentivos institucional</t>
  </si>
  <si>
    <t>% de cumplimiento del plan de incentivos institucional</t>
  </si>
  <si>
    <t xml:space="preserve">Plan de incentivos documentado </t>
  </si>
  <si>
    <t xml:space="preserve">Diagnosticar las necesidades para la construcción del plan de incentivos de acuerdo a las desiciones de la Gerencia y el criterio de Talento Humano </t>
  </si>
  <si>
    <t xml:space="preserve">Plan de incentivos institucionales </t>
  </si>
  <si>
    <t xml:space="preserve">Programar en un 25% trimestral las actividades definidas acordes al diagnostico y contruccion del plan de incentivos </t>
  </si>
  <si>
    <t>Actas de asistencia según los incentivos</t>
  </si>
  <si>
    <t>Prevenir en nuestros trabajadores la ocurrencia de accidentes de trabajo y enfermedades laborales.</t>
  </si>
  <si>
    <t>Aumentar al 100% el Desarrollo de los componentes o productos requeridos por el SG-SST de acuerdo al ciclo Planear, Hacer, Verificar y Actuar (PHVA)</t>
  </si>
  <si>
    <t>Cumplimiento de Requisitos de la Norma</t>
  </si>
  <si>
    <t>No. De requisitos implementados/ No. De Requisitos Requeridos por la norma</t>
  </si>
  <si>
    <t xml:space="preserve">Acta con lista de asistencia y  registro fotografico </t>
  </si>
  <si>
    <t xml:space="preserve">Acta con registro fotografico </t>
  </si>
  <si>
    <t xml:space="preserve">Informe avalado por el gerente </t>
  </si>
  <si>
    <t>Prevenir riesgos de anticorrupcion.</t>
  </si>
  <si>
    <t>Elaborar el Plan Anticorrupción y de Atención al Ciudadano</t>
  </si>
  <si>
    <t xml:space="preserve">Cumplimiento a las acciones del plan anticorrupcion </t>
  </si>
  <si>
    <t>N° de acciones ejecutadas/ N° de acciones programadas</t>
  </si>
  <si>
    <t>Plan Anticorrupcion Documentado</t>
  </si>
  <si>
    <t xml:space="preserve">Elaborar el plan de accion para mitigar los riesgos </t>
  </si>
  <si>
    <t>Plan de accion de anticorrupcion</t>
  </si>
  <si>
    <t xml:space="preserve">Matriz de riesgos y seguimiento del plan de anticorrupcion </t>
  </si>
  <si>
    <t>Establecer los lineamientos para el desarrollo de los sistemas de inofrmacion de la ESE Hospital de La Vega para garantizar, la adecuada administracion de los recursos tecnologicos, de infraestructura de datos y comunicación en la ESE Hospital.</t>
  </si>
  <si>
    <t>Establecer , e implementar los Plan Estratégico de Tecnologías de la Información y las Comunicaciones ­ PETI</t>
  </si>
  <si>
    <t>PETI</t>
  </si>
  <si>
    <t xml:space="preserve">PETI documentado </t>
  </si>
  <si>
    <t>Plan PETI Documentado</t>
  </si>
  <si>
    <t>Elaborar el plan de accion del PETI</t>
  </si>
  <si>
    <t>Plan de accion de PETI</t>
  </si>
  <si>
    <t xml:space="preserve">Realizar dos  medicion de los indicadores del PETI </t>
  </si>
  <si>
    <t>Matriz  y seguimiento del PETI - Informe de medicion</t>
  </si>
  <si>
    <t>Establecer e implementar Plan de Tratamiento de Riesgos de Seguridad y Privacidad de la Información</t>
  </si>
  <si>
    <t>Plan de riesgos de la informacion</t>
  </si>
  <si>
    <t xml:space="preserve">Plan deriesgos de informacion documentado </t>
  </si>
  <si>
    <t>Plan Tratamiento de riesgos de seguridad y privacidad de la informacion   Documentado</t>
  </si>
  <si>
    <t>Elaborar el plan de accion para mitigar los riesgos de Informacion</t>
  </si>
  <si>
    <t xml:space="preserve">Plan de accion de Tratamiento de riesgos de seguridad y privacidad de la informacion </t>
  </si>
  <si>
    <t xml:space="preserve">Socializacion al 100% del personal  de la   Política de riesgos que incluya la informacion </t>
  </si>
  <si>
    <t xml:space="preserve">Acta, listado de asistencia </t>
  </si>
  <si>
    <t>Establece e implementar Plan de Seguridad y Privacidad de la Información</t>
  </si>
  <si>
    <t>Plan de seguridad informatica</t>
  </si>
  <si>
    <t xml:space="preserve">Plan de seguridad informatica documentado </t>
  </si>
  <si>
    <t>Documentar plan de seguridad y privacidad de la inofrmacion.</t>
  </si>
  <si>
    <t>Plan seguridad y privacidad de la inofrmacion. Documentado</t>
  </si>
  <si>
    <t xml:space="preserve">Elaborar el plan de accion de seguridad Informatica </t>
  </si>
  <si>
    <t>Plan de accion de seguridad y privacidad de la inofrmacion.</t>
  </si>
  <si>
    <t xml:space="preserve">Cargue y actualzacion de informacion en la pagina WEB </t>
  </si>
  <si>
    <t xml:space="preserve">Informe según certificacion de la Secretaria de salud </t>
  </si>
  <si>
    <r>
      <t>Aumentar en</t>
    </r>
    <r>
      <rPr>
        <sz val="11"/>
        <color rgb="FFFF0000"/>
        <rFont val="Calibri"/>
        <family val="2"/>
        <scheme val="minor"/>
      </rPr>
      <t xml:space="preserve"> </t>
    </r>
    <r>
      <rPr>
        <sz val="11"/>
        <rFont val="Calibri"/>
        <family val="2"/>
        <scheme val="minor"/>
      </rPr>
      <t xml:space="preserve">2% la satisfaccion global de los usuarios </t>
    </r>
  </si>
  <si>
    <t xml:space="preserve">Informe de la muestra y encuestas   - Encuestas Tabuladas  </t>
  </si>
  <si>
    <t>Matriz con Evidencias de seguimiento de acciones de mejoramiento implementadas</t>
  </si>
  <si>
    <t xml:space="preserve">Que aumente la credibilidad de los usuarios en la institución, Que el usuario este satisfecho con la implemenacion de dos lineas telefónicas de asignación de citas *Se han redudo los tiempoos de espera en el servicio de urgencias    </t>
  </si>
  <si>
    <t>Se ha educado a los usuarios en el triage, pero aún no hay conciencia por parte de los mismos, ya que la mayoria al ingresar al servicio de urgencias quieren ser atendidos de inmediato, aun cuando logran evidenciar que se están atendiendo pacientes que realmente requieren la urgencia o incluso atención de emergencia.</t>
  </si>
  <si>
    <t xml:space="preserve">Listados de asistencia - Registro fotografico, acta - Evaluacion </t>
  </si>
  <si>
    <t xml:space="preserve">Plan de accion - soportes de ejecucion </t>
  </si>
  <si>
    <t xml:space="preserve">Matriz de Seguimiento </t>
  </si>
  <si>
    <t xml:space="preserve">DURANTE LA VIGENCIA DEL PRIMER SEMESTRE SE LOGRO LA CERTIFICACION EN HABILITACION PARA LA ESE HOSPITAL DE LA VEGA Y EL PUESTO DE SALUD DE NOCAIMA CADA UNA DE ELLAS EN CADA TRIMESTRE </t>
  </si>
  <si>
    <t>A LA FECHA NO S EHA PODICO REALIZAR LA MODERNIZACION DEL INMOBILIARIO</t>
  </si>
  <si>
    <t>Soporte de envio de los informes 1er semestre 2019 de 256</t>
  </si>
  <si>
    <t xml:space="preserve">MOCA </t>
  </si>
  <si>
    <t xml:space="preserve">Cargue </t>
  </si>
  <si>
    <t xml:space="preserve">Acto Admon </t>
  </si>
  <si>
    <t xml:space="preserve">Se realiza programa a traves d ela pacrticipacion de los equipos primarios de la Ese hospital de la Vega y Puesto de salud de Nocaima </t>
  </si>
  <si>
    <t xml:space="preserve">Multiplicidsad de funciones en la asesora de Calidad ' ausencia de seguimiento por control Interno </t>
  </si>
  <si>
    <t xml:space="preserve">Realizar seguimiento a la implementación de controles establecidos en la mapa de riesgos. </t>
  </si>
  <si>
    <t xml:space="preserve">Acta de comité </t>
  </si>
  <si>
    <t xml:space="preserve">Informe de seguimiento Mapa de riesgos </t>
  </si>
  <si>
    <t xml:space="preserve">Informe </t>
  </si>
  <si>
    <t xml:space="preserve">Cronograma - informe y seguimiento </t>
  </si>
  <si>
    <t>Control Interno</t>
  </si>
  <si>
    <t>CONTROL INTERNO</t>
  </si>
  <si>
    <t>Análisis objetivo de la gestión asistencial y administrativa</t>
  </si>
  <si>
    <t xml:space="preserve">Actividad que se desarrolla con autocontrol </t>
  </si>
  <si>
    <t xml:space="preserve">Obtener la certificacion </t>
  </si>
  <si>
    <t xml:space="preserve">Certificacion de cargue </t>
  </si>
  <si>
    <t xml:space="preserve">Se realizo actividad según lista d echequeo para dotacion , infraestructura se encuentra avalado y en proyecto de ejecucion </t>
  </si>
  <si>
    <t xml:space="preserve">a la fecha no existe desemboloso del convenio </t>
  </si>
  <si>
    <t xml:space="preserve"> Realización de  circularización para el cobro.</t>
  </si>
  <si>
    <t>Infome de la cartera con analisis</t>
  </si>
  <si>
    <t>Soporte de circularizacion</t>
  </si>
  <si>
    <t xml:space="preserve">Informe de seguimiento    </t>
  </si>
  <si>
    <t xml:space="preserve">Actas de comité </t>
  </si>
  <si>
    <t xml:space="preserve">Informe de procesos de conciliacion </t>
  </si>
  <si>
    <t>Se ha logrado mantener una rotación de cartera menor a 100 días gracias a la efectividad en la facturación</t>
  </si>
  <si>
    <t>Algunas ERP a pesar de los cruces y derechos de petición aún no han pagado los saldos pendientes</t>
  </si>
  <si>
    <t>LIDER DE CARTERA</t>
  </si>
  <si>
    <t xml:space="preserve">REFERENTE DE SEGURIDAD DE PACIENTE </t>
  </si>
  <si>
    <t xml:space="preserve">Plan de Accion del programa de seguridad de paciente </t>
  </si>
  <si>
    <t xml:space="preserve">Se ejecuta el plan de accion el cual es verificado por el lider de calidad se lleva el seguimiento al comité que es mensual </t>
  </si>
  <si>
    <t xml:space="preserve">Alta rotacion del referente de seguridad surente la administracion </t>
  </si>
  <si>
    <t>Meta de Resultado</t>
  </si>
  <si>
    <t>Indicador de resultado</t>
  </si>
  <si>
    <t>Valor esperado en el cuatrienio</t>
  </si>
  <si>
    <t>Linea base</t>
  </si>
  <si>
    <t xml:space="preserve">Valor </t>
  </si>
  <si>
    <t xml:space="preserve">Integracion y gobernanza </t>
  </si>
  <si>
    <t>Desarrollar el Sistema Integrado de Gestión -SIG- con énfasis en acreditación, humanización de los servicios y Gestión ambiental</t>
  </si>
  <si>
    <t xml:space="preserve">Salud Ambiental </t>
  </si>
  <si>
    <t>Desarrollar en un 20%  la implementaciòn de hospital verde.</t>
  </si>
  <si>
    <t xml:space="preserve">% implementación de hospital verde </t>
  </si>
  <si>
    <t>#  de lineas implementadas de lhospital verde/total de lineas propuestas *100</t>
  </si>
  <si>
    <t>Tejido Social</t>
  </si>
  <si>
    <t>Dimensión Vida Saludable y Condiciones no Transmisibles</t>
  </si>
  <si>
    <t>Reducir en 0,2 %indice COP en la primera infancia y niñez</t>
  </si>
  <si>
    <t>Ingeniera Ambiental</t>
  </si>
  <si>
    <t xml:space="preserve">Lider de Odontologia </t>
  </si>
  <si>
    <t xml:space="preserve">Aumentar en 1% el detartraje supragingival en adultos
</t>
  </si>
  <si>
    <t>Diseñar e implementar un modelo integral de atención en salud con articulación inter e intra-sectorial  dentro de la dinámica Municipal, Departamental y Regional, cumpliendo con los requisitos del SOGC</t>
  </si>
  <si>
    <t>Cobertura de población identificada y canalizada efectivamente con riesgo de HTA y diabetes.</t>
  </si>
  <si>
    <t># población identificada y canalizada con HTA y diabetes/# total de los estimados de las eps de la  población del municipio de La Vega y Nocaima   *100</t>
  </si>
  <si>
    <t xml:space="preserve">Aumentar la cobertura de la identificación temprana y canalización efectiva del 10% de la población con HTA y diabetes, enl municipio que desarrollan el programa </t>
  </si>
  <si>
    <t>14,9%</t>
  </si>
  <si>
    <t xml:space="preserve">Aumentar el control de hipertension arterial a partir de la linea base  en un 2.5% anual </t>
  </si>
  <si>
    <t>Equipo de P y D</t>
  </si>
  <si>
    <t xml:space="preserve"> Vida Saludable y Condiciones no Transmisibles</t>
  </si>
  <si>
    <t>Aumentar el 2,5% el tamizaje para diabetes en personas de 18 a 69 años respecto a la linea base establecidad en la entidad para la vigencia 2017</t>
  </si>
  <si>
    <t>Se realiza el reporte de los  usuarios atendidos en la semana en los servicios de urgencias y consulta externa de la ESE Hospital de la Vega</t>
  </si>
  <si>
    <t>Se realiza el reporte de todos los  usuarios atendidos en la semana en los servicios de urgencias y consulta externa de la ESE Hospital de la Vega, para identificar los casos en riesgo de Desnutricion, obesidad y sobrepeso</t>
  </si>
  <si>
    <t xml:space="preserve">La plataforma mango molesta bastante a la hora de cargar el archivo se cae la pagina ocasionando inconvenientes </t>
  </si>
  <si>
    <t>Los niños que llegan a consulta externa al programa de crecimiento y desarrollo la ESE  se realiza educacion a la meterna sobre la importancia de lactar a los bebes durante los primeros seis meses de vida con lactancia exclusiva</t>
  </si>
  <si>
    <t>Los medicos deben identificar los casos de los pacientes con riesgo de de Desnutricion, obesidad y sobrepeso y activar la ruta</t>
  </si>
  <si>
    <t>El PIC realiza los comites de manera mensual donde se entrega la estadistica de como va el municipio en cuanto a notificacion y los indicadores de nutricion</t>
  </si>
  <si>
    <t>Se realiza el reporte de todos los  usuarios atendidos en la semana en los servicios de urgencias y consulta externa para identificar los casos en riesgo de Desnutricion, obesidad y sobrepeso y se activa la ruta de atencion con pediatra y nutricion</t>
  </si>
  <si>
    <t>Falta retroalimentacion por parte de los entes externos sobre el seguimiento</t>
  </si>
  <si>
    <t>Falta implementacion de la ruta</t>
  </si>
  <si>
    <t>Se realiza la  vacunacion a los recien nacidos que nacen en la ESE</t>
  </si>
  <si>
    <t>Se capta la poblacion con riesgo alimentario, se reporta a los entes correspondientes  se activa la ruta y se realiza el seguimiento</t>
  </si>
  <si>
    <t>La articulacion con los entes externos para el  seguimiento</t>
  </si>
  <si>
    <t>La plataforma mango toma a varios de los usuarios como bajo peso o desnutricion pero en realidad no estan con esta condicioon alimentaria</t>
  </si>
  <si>
    <t>Se identifican los casos reportados por el aplicativo Sivigila y el Ruaf</t>
  </si>
  <si>
    <t>No se han reportado casos de bajo peso al nacer en la institucion, los bebes nacen en otras instituciones por que  no tenemos sala de partos habilitada</t>
  </si>
  <si>
    <t>Se diseña la ruta de atencion en Salud materno perinatal</t>
  </si>
  <si>
    <t>SE CANALIZA LAS USUARIAS DESDE EL SERVICIO LABORATORIO Y GINEGOLOGIA PARA EL INICIO DE LOS CONTROLES PRENATALES ANTES DE LA SEMANA 10</t>
  </si>
  <si>
    <t>LAS USUARIAS INASITENTES SON PORQUE SE VAN A VIVIR A OTROS MUNICIPIOS Y LA POBLACION VENEZOLANA QUE ES MUY FLOTANTE</t>
  </si>
  <si>
    <t>FALTA  MAS SEGUIMIENTO POR PARTE DE ENTES EXTERNOS COMO LA COMISARIA</t>
  </si>
  <si>
    <t>SE REALIZA DEMANDA INDUCIDA Y SE CANALIZA LOS USUARIOS QUE REQUIEREN LA CONSULTA DE PLANIFICACION FAMILIAR Y LOS METODOS OFRECIDOS POR LA ESE HOSPITAL DE LA VEGA</t>
  </si>
  <si>
    <t>LAS EPSS NO AUTORIZAN PARA LA ESE LOS METODOS ANTICONCEPTIVOS COMO LOS IMPLANTES</t>
  </si>
  <si>
    <t xml:space="preserve">Se capta los pacientes sintomaticos respiratorios para la toma del BK </t>
  </si>
  <si>
    <t>Las Epss no autorizan al 100% de los pacientes captados para la toma del BK</t>
  </si>
  <si>
    <t>Se realiza la captacion de los menores con IRA en el servicio de urgencias y se le realiza el seguimiento por parte del PIC</t>
  </si>
  <si>
    <t>Falta retroalimentacion por parte del PIC sobre  los casos</t>
  </si>
  <si>
    <t xml:space="preserve">Diseñar , documentar e implementar en un 10%  los 3 Modelos de Prevencion y Detección Temprana para los canceres en la ESE hospital de La Vega y Puesto de Salud de Nocaima </t>
  </si>
  <si>
    <t>Modelos implementados</t>
  </si>
  <si>
    <t># de modelos implementados</t>
  </si>
  <si>
    <t>Aumentar en 1% las consultas de detección temprana en jóvenes</t>
  </si>
  <si>
    <t>Aumentar en 1% las consultas por optometría u oftalmología en mayores de 40 años.</t>
  </si>
  <si>
    <t>Se reporta al 100% de los casos ocurridos por Accidente Laboral que llegan al servicio de urgencias</t>
  </si>
  <si>
    <t xml:space="preserve">Algunos de los casos ocurridos por accidente laboral, los afectados no cuentan con ARL </t>
  </si>
  <si>
    <t xml:space="preserve">Se debe , adoptar e implementar la guia de practica clinica para el manejo de la neumonia en niños y niñas menores de 5 años atendidos  en la ESE </t>
  </si>
  <si>
    <t>Se debe capacitar a todo el personal que ingresa a  la ESE  en la GPC del manejo de la neumonia</t>
  </si>
  <si>
    <t>Se realiza la consulta de los niños que ingresan a control de recien nacido cuando asisten a la ESE  y  se captan para inicio de control de crecimiento y desarrollo</t>
  </si>
  <si>
    <t>Varias de los padres de los menores vienen a la consulta de crecimiento y desarrollo por que necesitan la certificacion para el pago de Familias en Accion</t>
  </si>
  <si>
    <t>Se debe capacitar a todo el personal que ingresa a  la ESE y el Puesto de Salud de Nocaima esobre la atencion a las personas victimas del conflicot armado</t>
  </si>
  <si>
    <t>Se debe sensibilizar a el personal de salud que ingresa a la ESE a laborar sobre los servicos amigables para adolescentes</t>
  </si>
  <si>
    <t>2018</t>
  </si>
  <si>
    <t>SE REALIZA ACTIVIDAD TENIENDO EN CUENTA LAS OBSERVACIONES REFEREIDAS POR LA JUNTA DIRECTIVA EN LA VIGENCIA 2019</t>
  </si>
  <si>
    <t>SE DA CUMPLIMIENTO A LO EXIGIDO  DE MANERA OPORTUNA</t>
  </si>
  <si>
    <t xml:space="preserve">FALTA TALETO HUMANO </t>
  </si>
  <si>
    <t xml:space="preserve">Actividad que se desarrolla con la participacion de la junta directiva </t>
  </si>
  <si>
    <t xml:space="preserve">formacion a equipo primario </t>
  </si>
  <si>
    <t>Seguridad alimentaria y nutricional</t>
  </si>
  <si>
    <t>Mantener en Cero (0) la mortalidad evitable por y asociada a desnutrición en menores de 5 años</t>
  </si>
  <si>
    <t>Mortalidad por o asociada a desnutrición</t>
  </si>
  <si>
    <t># casos de defunciones asociadas a desnutrición</t>
  </si>
  <si>
    <t>N° de casos</t>
  </si>
  <si>
    <t xml:space="preserve"> Vida Saludable y Condiciones Transmisibles</t>
  </si>
  <si>
    <t>Mantener en Cero(0) la mortalidad por mycrobacterias</t>
  </si>
  <si>
    <t>Nª de casos de Mortalidad por mycrobacterias</t>
  </si>
  <si>
    <t xml:space="preserve"># casos de defunciones asociadas a Mycobacterias </t>
  </si>
  <si>
    <t>Numero</t>
  </si>
  <si>
    <t>Sexualidad, derechos sexuales y reproductivos.</t>
  </si>
  <si>
    <t>Reducir a cero (0)  los acasos de mortalidad materna en el Hospital y area de influencia</t>
  </si>
  <si>
    <t>Mortalidad materna en el area de influencia</t>
  </si>
  <si>
    <t># casos de defunciones asociadas a gestantes</t>
  </si>
  <si>
    <t>N° de Casos</t>
  </si>
  <si>
    <t>SE REALIZA LA ACTIVACION DE LA RUTA DE VIoLENCIA SEXUAL Y DE GENERO CUANDO SE IDENTIFICAN LOS CASOS QUE INGRESAN AL SERVICIO DE URGENCIAS DE LA ESE HOSPITAL DE LA VEGA</t>
  </si>
  <si>
    <t>Disminuir a 14% la proporción de adolescentes alguna vez madres o actualmente embarazadas entre los 10 y 19 años.</t>
  </si>
  <si>
    <t xml:space="preserve">Proporcion de adolescentes </t>
  </si>
  <si>
    <t># adolescentes embarazadas (10 a 18 años) alguna vez embarazadas/# total de adolescentes*100</t>
  </si>
  <si>
    <t>Porcenatje</t>
  </si>
  <si>
    <t>Gestión diferencial de poblaciones vulnerables</t>
  </si>
  <si>
    <t xml:space="preserve">Mantener en cero(0) la tasa de mortalidad infantil Institucional en coordinación con los otros sectores de la administración Municipal  </t>
  </si>
  <si>
    <t>Porcentaje de mortalidad infantil  estimada</t>
  </si>
  <si>
    <t># casos de defunciones asociadas a menores de 5 años /# total de defunciones identificadas</t>
  </si>
  <si>
    <t>Salud Laboral</t>
  </si>
  <si>
    <t>Se debe capacitar a todo el personal que ingresa a  la ESE y el Puesto de Salud de Nocaima esobre la atencion a las personas victimas del conflico armado</t>
  </si>
  <si>
    <t>Garantizar atencion a los Diferentes usuarios del sistema desde la afiliacion a las EAPB</t>
  </si>
  <si>
    <t xml:space="preserve">% Atencion a Usuarios son afiliacion </t>
  </si>
  <si>
    <t xml:space="preserve"># Usuarios identificados para afiliacion/ # Total de usuarios atendidos </t>
  </si>
  <si>
    <t>Implementacion de las lineas  del programa de humanización en la prestación del servicio de salud en Hospital  bajo los lineamientos del Minsalud apoyado en el sistema de gestión de calidad.</t>
  </si>
  <si>
    <t xml:space="preserve">% de lineas implementadas del programa de humanizacon </t>
  </si>
  <si>
    <t>(Numero de lineas del programa implementados / Numero total de acciones a implementar) * 100</t>
  </si>
  <si>
    <t xml:space="preserve">Fortalecimiento en el mantenimiento del SUH </t>
  </si>
  <si>
    <t>% Mantenimiento de los estandares del SUH</t>
  </si>
  <si>
    <t># Acciones ejecutadas de mantenimeinto del SUH/ # Total de Acciones programadas en el matenimeintode SUH</t>
  </si>
  <si>
    <t>Garantizar el Reporte de los informes requeridos de acuerdo a normatividad</t>
  </si>
  <si>
    <t>Garantizar el mejoramiento continuo de la Calidad de la Atencion en Salud del Hospital.</t>
  </si>
  <si>
    <t xml:space="preserve">% Avance en el mejoramiento continuo de la Calidad de la atencion en salud </t>
  </si>
  <si>
    <t># Acciones ejecutadas del consolidado de plan de mejoramiento / # Total de Acciones programadas en los diferentes planes de mejoramiento</t>
  </si>
  <si>
    <t>Implementar en el 50% el plan de acción de la política pública del manejo de la información en el sector salud de Cundinamarca, como herramienta de soporte en la toma de decisiones inteligentes e informadas.</t>
  </si>
  <si>
    <t xml:space="preserve"> Implemetación del Plan de acción de la política del manejo de la información</t>
  </si>
  <si>
    <t xml:space="preserve">total de reportes realizados en el INNpulsa/ Total de reportes programados </t>
  </si>
  <si>
    <t>Unidad.</t>
  </si>
  <si>
    <t xml:space="preserve">Fortalecer el sistema - Modelo Integrado de Gestion y Calidad al100% </t>
  </si>
  <si>
    <t>Modelo Implementado</t>
  </si>
  <si>
    <t>% acciones de MECI implementadas</t>
  </si>
  <si>
    <t xml:space="preserve">Numero de Servicios prestados / Numero total de servicios habiltados </t>
  </si>
  <si>
    <t>Mantener el equilibrio financiero</t>
  </si>
  <si>
    <t>Liquidez</t>
  </si>
  <si>
    <t xml:space="preserve">N° de planes Documentados </t>
  </si>
  <si>
    <t xml:space="preserve">Diseñar e implementar un sistema de gestión del conocimiento e innovación, que permita orientar de manera eficaz, eficiente y con calidad el proceso de planeación y toma de decisiones para el desarrollo y competitividad de la organización. </t>
  </si>
  <si>
    <t>Fortalecimiento de la Autoridad Sanitaria para la Gestion de la Salud</t>
  </si>
  <si>
    <t>Lider de SIAU</t>
  </si>
  <si>
    <t xml:space="preserve">Lider de Humanizacion </t>
  </si>
  <si>
    <t>Lider de calidad</t>
  </si>
  <si>
    <t xml:space="preserve">Lider de Sistemas </t>
  </si>
  <si>
    <t>Asesor gerencia</t>
  </si>
  <si>
    <t>Lider de cartera</t>
  </si>
  <si>
    <t xml:space="preserve">Referente de seguridad de paciente </t>
  </si>
  <si>
    <t>Lider MIPG</t>
  </si>
  <si>
    <t xml:space="preserve">Diseñar , documentar e implementar en un 40%  los planes del dcreto 612 del 2018 </t>
  </si>
  <si>
    <t>Se contrato persona profesional para liderar MIPG</t>
  </si>
  <si>
    <t xml:space="preserve">Talento Humano insuficiente </t>
  </si>
  <si>
    <t xml:space="preserve">Elaborar matriz de anticorrupcion como minimo con un seguimiento </t>
  </si>
  <si>
    <t xml:space="preserve">ESE HOSPITAL DE LA VEGA </t>
  </si>
  <si>
    <t>% CUMPLIMIENTO DE LA META</t>
  </si>
  <si>
    <t>III</t>
  </si>
  <si>
    <t>IV</t>
  </si>
  <si>
    <t>I TRIMESTRE</t>
  </si>
  <si>
    <t xml:space="preserve">EJECUTADO I TRIMESTRE </t>
  </si>
  <si>
    <t>SOPORTE</t>
  </si>
  <si>
    <t>Logros</t>
  </si>
  <si>
    <t xml:space="preserve">Dificultades </t>
  </si>
  <si>
    <t xml:space="preserve">EJECUTADO II TRIMESTRE </t>
  </si>
  <si>
    <t>DIMENSIÓN SALUD PÚBLICA EN EMERGENCIAS Y DESASTRES</t>
  </si>
  <si>
    <t>Actualizar el plan de emergencias hospitalario en articulación con el plan de gestión del riesgo municipal.</t>
  </si>
  <si>
    <t>Plan de Emergencias Hospitalario Actualizado</t>
  </si>
  <si>
    <t>Documento Actualizado</t>
  </si>
  <si>
    <t>ESE HOSPITAL DE LA VEGA</t>
  </si>
  <si>
    <t>17.5%</t>
  </si>
  <si>
    <t>III TRIMESTRE</t>
  </si>
  <si>
    <t xml:space="preserve">ACUMULADO PI </t>
  </si>
  <si>
    <t>IV TRIMESTRE</t>
  </si>
  <si>
    <t>Ejecutado
Año 4</t>
  </si>
  <si>
    <t>Waldetrudes Aguirre Ramirez</t>
  </si>
  <si>
    <t>Valor esperado Año 3</t>
  </si>
  <si>
    <t>Valor ejecutado Año  2019</t>
  </si>
  <si>
    <t>indicador 2019</t>
  </si>
  <si>
    <t>% peso en la actividad</t>
  </si>
  <si>
    <t xml:space="preserve"> I TRMESTRE</t>
  </si>
  <si>
    <t xml:space="preserve"> II TRMESTRE</t>
  </si>
  <si>
    <t xml:space="preserve"> III
TRMESTRE</t>
  </si>
  <si>
    <t xml:space="preserve"> I V
TRMESTRE</t>
  </si>
  <si>
    <t>4"/4</t>
  </si>
  <si>
    <t>3"/3</t>
  </si>
  <si>
    <t xml:space="preserve">WALDETRUDES AGUIRRE RAMIREZ </t>
  </si>
  <si>
    <t>Valor esperado Año 4</t>
  </si>
  <si>
    <t>Valor ejecutado Año  2020</t>
  </si>
  <si>
    <t>Mantenimiento de la siembra de compensación de la huella de carbono en la ESE.</t>
  </si>
  <si>
    <t xml:space="preserve">Seguimiento a los compromisos del comité de compras </t>
  </si>
  <si>
    <t>12\12</t>
  </si>
  <si>
    <t>33.3%</t>
  </si>
  <si>
    <t>Waldetrudes Aguirres Ramirez</t>
  </si>
  <si>
    <t>"4/4</t>
  </si>
  <si>
    <t xml:space="preserve">1
plan de emrgencias aprobado por el crue </t>
  </si>
  <si>
    <t>Waldetruedes Aguirre Ramirez</t>
  </si>
  <si>
    <t>Marzo de 2020</t>
  </si>
  <si>
    <t>Waldetruedes Aguirrre Ramirez</t>
  </si>
  <si>
    <t>Waldetrudess Aguirre Ramirez</t>
  </si>
  <si>
    <t>Waldetrudes  Aguirre Ramirez</t>
  </si>
  <si>
    <t>3147/6146</t>
  </si>
  <si>
    <t>1220/1899"</t>
  </si>
  <si>
    <t>864/2516"</t>
  </si>
  <si>
    <t>9/117"</t>
  </si>
  <si>
    <t>11/11"</t>
  </si>
  <si>
    <t>2517/2789"</t>
  </si>
  <si>
    <t>1311/3975"</t>
  </si>
  <si>
    <t>2/914"</t>
  </si>
  <si>
    <t>Realizar demanda inducida interna</t>
  </si>
  <si>
    <t>% cumplimiento meta 2020</t>
  </si>
  <si>
    <t>2 meses  - 20 dias</t>
  </si>
  <si>
    <t>8/10"</t>
  </si>
  <si>
    <t>63/267</t>
  </si>
  <si>
    <t>201/267</t>
  </si>
  <si>
    <t>136/267</t>
  </si>
  <si>
    <t xml:space="preserve">        1294/ 2177       </t>
  </si>
  <si>
    <t>127/289</t>
  </si>
  <si>
    <t>856/856"</t>
  </si>
  <si>
    <t xml:space="preserve">II trimestre </t>
  </si>
  <si>
    <r>
      <rPr>
        <b/>
        <sz val="8"/>
        <color theme="1"/>
        <rFont val="Calibri"/>
        <family val="2"/>
      </rPr>
      <t xml:space="preserve">Auditoria </t>
    </r>
    <r>
      <rPr>
        <sz val="8"/>
        <color theme="1"/>
        <rFont val="Calibri"/>
        <family val="2"/>
      </rPr>
      <t>de la guia de práctica clinica para la evaluación del riesgo y manejo de la neumonia  en niños y niñas menores de 5 años  y bronquiolitis en niños y niñas menores de 5 años.</t>
    </r>
  </si>
  <si>
    <t>28/28</t>
  </si>
  <si>
    <t>5 de 6</t>
  </si>
  <si>
    <t>0,8/1,3</t>
  </si>
  <si>
    <t>WALDESTRUDES AGUIRRE RAMIREZ</t>
  </si>
  <si>
    <t xml:space="preserve">2051/6128"    =33.4% ACUMULADO   
45/3147 PACIENTES = 1,42% NUEVOS DEL TAMIZAJE/PACIETES TAMIZADOS </t>
  </si>
  <si>
    <t>259/1077"</t>
  </si>
  <si>
    <t>264/1315</t>
  </si>
  <si>
    <t>20.07%</t>
  </si>
  <si>
    <t xml:space="preserve">listas de asistencia </t>
  </si>
  <si>
    <t>Seguiminetla plan de trabajo</t>
  </si>
  <si>
    <t xml:space="preserve">calculo </t>
  </si>
  <si>
    <t xml:space="preserve">registro fotografico </t>
  </si>
  <si>
    <t xml:space="preserve">III trimestre </t>
  </si>
  <si>
    <t xml:space="preserve">88% BCG
11 dosis
 97% POLIO -SEGUNDA 91%, 3ra 95%
 TRIPLE 1 AÑO                     
100% </t>
  </si>
  <si>
    <t>Informe con Diagnostico de los residuos aprovechables.</t>
  </si>
  <si>
    <t>7;5%</t>
  </si>
  <si>
    <t>II TRIMESTRE</t>
  </si>
  <si>
    <t>33,3,6%</t>
  </si>
  <si>
    <t>IV TRIMETRE</t>
  </si>
  <si>
    <t>Realizar un curso virtual sobre humanización que permita a los contratistas formarse en humanización</t>
  </si>
  <si>
    <t xml:space="preserve">Evaluaciones </t>
  </si>
  <si>
    <t xml:space="preserve">certtificados de asitencias </t>
  </si>
  <si>
    <t>Realiazar autoevaluacion de estandares de habilitacion con la resoluion 3100</t>
  </si>
  <si>
    <t>formular plan de majora de la transcion 2003 a 3100</t>
  </si>
  <si>
    <t>realiza rplan de sotenibilidad de habilitacion</t>
  </si>
  <si>
    <t>Realizar autoevalución de Acreditación (100%)</t>
  </si>
  <si>
    <t>Realizar Auditorias programadas contro de   interno de la vigencia 2020</t>
  </si>
  <si>
    <t>socilizacion de los avances de la implemetacion del mapa de riesgos en el comité de control Interno vigencia 2020</t>
  </si>
  <si>
    <t>1361/1479</t>
  </si>
  <si>
    <t xml:space="preserve">Elaborar Transferencia Documental </t>
  </si>
  <si>
    <t>Elaboraracion y ejecucion el plan de accion para el PINAR</t>
  </si>
  <si>
    <t>Actualizar  el procedimiento de vacantes para la ESE</t>
  </si>
  <si>
    <t xml:space="preserve">Actualizar  el plan estrategico de talento humano </t>
  </si>
  <si>
    <t>Informe  semestral del Plan Anticorrupcion para la ESE Hospital de la Vega y Puesto de Salud de Nocaima</t>
  </si>
  <si>
    <t>actualizar  plan Estrategico de tecnologias de la Informacion y las comunicaciones PETI</t>
  </si>
  <si>
    <t xml:space="preserve">Actualizar   Plan de Tratamiento de riesgos de seguridad y privacidad de la informacion </t>
  </si>
  <si>
    <t>461/6128"</t>
  </si>
  <si>
    <t xml:space="preserve">
23/117PACENTE NUEVOS / PACIENTES DIABETICOS IDENTIFICADOS</t>
  </si>
  <si>
    <t>Aumentar en 1% las consultas de detección temprana en jóvenes (10 años a 29 años)</t>
  </si>
  <si>
    <t xml:space="preserve">Equipo PyD auditor medico </t>
  </si>
  <si>
    <t>DIMENSIÓN CONVIVENCIA SOCIAL Y SALUD MENTAL</t>
  </si>
  <si>
    <t xml:space="preserve">Identificar la línea base del número DE EVENTOS EN SALUD MENTAL TIPOLOGIA DE VIOLENCIA CONSUMODE SUSTANCIAS CONDUCTAS SUICIDAS </t>
  </si>
  <si>
    <t>0/0</t>
  </si>
  <si>
    <t>Realizar el reporte del 100% de los eventos en salud mental (diferentes tipologias de violencia, consumo de sustancias psicoactivas, conducta suicida, trastornos mentales)  identificados</t>
  </si>
  <si>
    <t>REGISTRO DE REPORTES</t>
  </si>
  <si>
    <t>pc</t>
  </si>
  <si>
    <t>Busqueda activa institucional</t>
  </si>
  <si>
    <t xml:space="preserve">AUDITORIA DE HISTORIA, RIPS </t>
  </si>
  <si>
    <t>Auditor medico</t>
  </si>
  <si>
    <t xml:space="preserve">ADOPCION DE LA GUIA DE PRACTICA CLINICA </t>
  </si>
  <si>
    <t xml:space="preserve">ACTO ADMINISTRATIVO </t>
  </si>
  <si>
    <t xml:space="preserve">calidad </t>
  </si>
  <si>
    <t>resgistro de fotofgraficos actas de reunion listado de firmas</t>
  </si>
  <si>
    <t>Gestion del riesgo articulado con el comité municipal de gestion de los riesgo del municipios de Nocaima y La Vega</t>
  </si>
  <si>
    <t>Socialización de plan de emergencias con el personal de la ESE Hospital de La Vega y P.S.N.</t>
  </si>
  <si>
    <t xml:space="preserve">Asignar el responsable SGSST durante cada trimestre </t>
  </si>
  <si>
    <t>Elaborar plan de mejora de acuerdo a la autoevaluacion y a la meta establecida para el año 2019</t>
  </si>
  <si>
    <t>Realizar un seguimiento trimestral de cumplimiento del plan de mejora y el plan anual de trabajo</t>
  </si>
  <si>
    <t xml:space="preserve">Denominador </t>
  </si>
  <si>
    <t xml:space="preserve">Indicador </t>
  </si>
  <si>
    <t xml:space="preserve">Responsable </t>
  </si>
  <si>
    <t xml:space="preserve">* Plan de trabajo
* Cronograma de actividades 
* seguimiento de las actividades realizadas  </t>
  </si>
  <si>
    <t xml:space="preserve">Descripcion de la actividad </t>
  </si>
  <si>
    <t xml:space="preserve">CRONOGRAMA DE TRANSFERENCIA.
</t>
  </si>
  <si>
    <t xml:space="preserve">Con la finalidad de dar cumplimiento a lo establecido en la Ley 594 año 200 Ley General de Archivos como Líder del Proceso hago mención a las dificultades presentadas para poder ejecutar las acciones de cumplimiento:
• El espacio físico asignado para Archivo Central no cumple con lo establecido normativamente ni en capacidad, iluminación, restricción de entrada al área.
• El mobiliario no es el adecuado para garantizar la conservación y preservación  de los documentos.
• No se cuenta con los insumos para adelantar el proceso.
• Desinterés del Área Administrativa por hacer se cumpla con lo programado no hay exigencia a los responsables de la administración documental en los archivos de gestión.
• Los colaboradores responsables de la administración documental hacen caso omiso a lo enseñado en los Talleres de Capacitación en Técnicas de Archivo.
• Disponer del personal de archivo para realizar otras actividades en otras áreas.
</t>
  </si>
  <si>
    <t>odontologia@eselavega-cundimarca.gov.co</t>
  </si>
  <si>
    <t xml:space="preserve">No de examenes de antigeno prostatico ordenados /total de hombres mayores de 50 años a cargo de la IPS </t>
  </si>
  <si>
    <t xml:space="preserve">Descripcion de las Actividad </t>
  </si>
  <si>
    <t xml:space="preserve">Descripcion de actividades </t>
  </si>
  <si>
    <t xml:space="preserve">descripcion de actividad </t>
  </si>
  <si>
    <t>TERAPIA RESPIRATORIA</t>
  </si>
  <si>
    <t>Charla Educativa a participantes del Club de cronicos el cual se efectua todos los martes</t>
  </si>
  <si>
    <t xml:space="preserve">Resistencia al cambio frente a los habitos alimenticios </t>
  </si>
  <si>
    <t xml:space="preserve">Toma de Tension en el servicios de consulta externa </t>
  </si>
  <si>
    <t xml:space="preserve">Se indentifico pacientes con cifras tensionales elevadas los cuales ase canalizaron al club de cronicos </t>
  </si>
  <si>
    <t>Falta de adherencia al cliente interno para la realizacion de la actividad</t>
  </si>
  <si>
    <t>Se cuenta con auxiliar exclusiva para toma de signos vitales y charla a los usuarios que asisten al club de cronicos</t>
  </si>
  <si>
    <t>Aplicación del Test de Findrisk de forma aleatoria en consulta externa</t>
  </si>
  <si>
    <t>Se indentifico pacientes con  puntaje elevado para toma de hemoglobina glicosilada</t>
  </si>
  <si>
    <t>No autorizan las EPS la toma</t>
  </si>
  <si>
    <t>Resistencia al cambio frente a los habitos alimenticios  y algunos con poca adherencia al tratamiento</t>
  </si>
  <si>
    <t>SE REALIZA ATENCION DE SENO POR ENFERMERIA Y MEDICINA GENERAL</t>
  </si>
  <si>
    <t xml:space="preserve">SE REALIZA ACTIVIDAD DE TOMA DE CCU A LIBRE DEMANDA LA ESE CUENTA CON PROFESIONAL PARA LA TOMA TODO EL TIEMPO </t>
  </si>
  <si>
    <t xml:space="preserve">SE REALIZA ACTIVIDAD DE TOMA CCU A LIBRE DEMANDA LA ESE CUENTA CON PROFESIONAL PARA LA TOMA TODO EL TIEMPO </t>
  </si>
  <si>
    <t>Se realiza en la consulta de medicina general la toma del PSA para pacientes mayores de 50 años</t>
  </si>
  <si>
    <t>La EPS no autoriza la toma del PSA para pacientes mayores de 50 años en la ESE Hospital de la Vega</t>
  </si>
  <si>
    <t>Se canaliza la poblacion para la toma del PSA para pacientes mayores de 50 años</t>
  </si>
  <si>
    <t xml:space="preserve">SE TIENE PERSONAL DE AUXILIAR DE ENFERMERIA PARA LA TOMA DEL TEST </t>
  </si>
  <si>
    <t>TRABAJO ARTICULADO CON LA ESE Y PIC</t>
  </si>
  <si>
    <t xml:space="preserve">ACTUALMENTE LA ESE ORDENA EL EXAMEN PERO NO LO PROCESA DADO SU NIVEL DE COMPLEJIDAD </t>
  </si>
  <si>
    <t xml:space="preserve">Se realiza la toma del TSH a los Nacidos Vivos  de la ESE Hospital de la Vega </t>
  </si>
  <si>
    <t>Se realiza la toma del TSH a los Nacidos Vivos  de la ESE Hospital de la Vega y se habilito sala de partos</t>
  </si>
  <si>
    <t>Unos dias estuvo fuera de funcionamiento el equipo para el procesamiento de la muestra</t>
  </si>
  <si>
    <t>Se realiza la consulta del joven por parte de la medico de P y  D</t>
  </si>
  <si>
    <t>Se realiza la consulta del joven por parte de la medico de P y  D a la poblacion objeto</t>
  </si>
  <si>
    <t>hay dificultad para los usuarios que viven en zona rural dispersa y que aun no se han iniciado con las brigadas de salud por la pandemia que afronta el Mundo</t>
  </si>
  <si>
    <t xml:space="preserve">Se realiza la consulta de los Cronicos todos los martes </t>
  </si>
  <si>
    <t xml:space="preserve">EN EL TRIMESTRE NO SE HAN PRESENTADO MUESTRAS RECHAZADAS </t>
  </si>
  <si>
    <t>Se realiza semanalmente el reporte de los  usuarios atendidos  en los servicios de urgencias y consulta externa de la ESE Hospital de la Vega y Puesto de Salud Nocaima</t>
  </si>
  <si>
    <t>Los niños que nacen en la ESE  se realiza educacion a la materna sobre la importancia de lactar a los bebes durante los primeros seis meses de vida con lactancia exclusiva</t>
  </si>
  <si>
    <t xml:space="preserve">Ya se cuenta con sal de partos habilitada </t>
  </si>
  <si>
    <t>Solo se ha podido realizar un comité por la pandemia de Covid-19</t>
  </si>
  <si>
    <t>Ya se cuenta con  sala de partos habilitada para lograr el 100% de los nacidos en el municipio de la Vega</t>
  </si>
  <si>
    <t>Se realiza comaprativo de 3280 y 412 implementando rutas</t>
  </si>
  <si>
    <t>Aun no se han implementado al 100% las rutas de la 3280</t>
  </si>
  <si>
    <t>Se identifican los casos y son reportados por el aplicativo Sivigila y el Ruaf</t>
  </si>
  <si>
    <t>Se notifico un caso de bajo peso al nacer en el trimestre y se realizo seguimiento , el bebe recupero peso rapidamente</t>
  </si>
  <si>
    <t>Los medico no tienen claro que deben notificar ficha de bajo peso al nacer</t>
  </si>
  <si>
    <t>SE CANALIZA LAS USUARIAS DESDE LOS SERVICOS DE URGENCIAS, CONSULTA EXTERNA, LABORATORIO Y GINEGOLOGIA  A LAS MUJERES EMBARAZADAS MENORES DE 14 AÑOS SE REALIZA NOTIFICACION SIVIGILA Y ENTES TERRITORIALES</t>
  </si>
  <si>
    <t>NO HEMOS TENIDO EN EL TRIMESTRE MENORES DE 14 AÑOS EMBRAZADAS</t>
  </si>
  <si>
    <t>SE REAILZA LA ACTIVACION DE LA RUTA DE VIOLENCIA SEXUAL Y DE GENERO CUANDO SE IDENTIFICAN LOS CASOS QUE INGRESAN AL SERVICIO DE URGENCIAS Y CONSULTA EXTERNA DE LA ESE HOSPITAL DE LA VEGA</t>
  </si>
  <si>
    <t xml:space="preserve">FALTA  MAS SEGUIMIENTO POR PARTE DE ENTES EXTERNOS COMO LA COMISARIA, FISCALIA Y DEMAS ENTES </t>
  </si>
  <si>
    <t>SE CANALIZA LOS USUARIOS QUE REQUIEREN LA CONSULTA DE PLANIFICACION FAMILIAR Y LOS METODOS OFRECIDOS POR LA ESE HOSPITAL DE LA VEGA</t>
  </si>
  <si>
    <t>SE REALIZA LA ATENCION DEL JOVEN POR MEDICO GENERAL</t>
  </si>
  <si>
    <t xml:space="preserve">NO SE HA IMPLEMENTADO EL CONSULTORIO DE SAAJ </t>
  </si>
  <si>
    <t xml:space="preserve">Se realiza la consulta de los cronicos y de los pacientes sintomaticos respiratorios </t>
  </si>
  <si>
    <t>se realizo informacion  de las jornadas de vacunacion  a travez de carteleras informativas, cuñas radiales en la emisora butulu stereo, se realizo demanda inducida casa a casa a travez de las auxiliares de vigilancia en salud.</t>
  </si>
  <si>
    <t>se logro captar a la poblacion objeto para aplicación de biologicos el dia de la jornada de vacunacion</t>
  </si>
  <si>
    <t>llevar informacion casa a casa a los lugares distantes de la zona urbana</t>
  </si>
  <si>
    <t>se ingresaron y actualizaron los ususarios vacunados al sistema PAIWEB</t>
  </si>
  <si>
    <t>no se realizo vacunacion extramurall</t>
  </si>
  <si>
    <t>ninguno</t>
  </si>
  <si>
    <t>no se cuenta con vacunadores extramurales</t>
  </si>
  <si>
    <t>se realizaron las jornadas programadas por el ministerio de salud</t>
  </si>
  <si>
    <t>captar  a la poblacion objeto para la asistencia al dia de las , y poder completar esquemas de vacunacion</t>
  </si>
  <si>
    <t>poca adherencia al programa por parte de las eps.</t>
  </si>
  <si>
    <t>Se realiza capacitacion, socializacion, induccion a los profesionales de la ESE Hospita de Vega y Puesto de Salud de Nocaima en como se genera y cuando se genera el reporte del SIVISALA</t>
  </si>
  <si>
    <t>Se realiza de manera mensual el informe de SIVISALA  en el Puesto de Salud de Nocaima y la ESE Hospital de la Vega</t>
  </si>
  <si>
    <t>En varias ocasiones la pagina donde se reporta el informe  no se encuentra en uso.</t>
  </si>
  <si>
    <t>REGISTROS FOTOGRAFICOS</t>
  </si>
  <si>
    <t>SE REALIZARON ANTIVIDADES LUDICAS MEDIANTE BRIGADA CON LA ESTRATEGIA SOY GENERACION MAS SONRIENTE.</t>
  </si>
  <si>
    <t>SE REALIZARONACTIVIDADES EDUCATIVAS MEDIANTE LAS CONSULTAS DE PYD PROGRAMADAS EN LA ESE, SE DA EDUCACION EN SALUD ORAL, TECNICAS DE CEPILLADO, USO ADECUADO DE LA SEDA DENTAL, HABITOS ALIMENTICIOS.</t>
  </si>
  <si>
    <t>SE REALIZA APLICACIÓN DE BARNIZ DE FLUOR MEDIANTE LA JORNADA SOY GENRACION MAS SONRIENTE EN EL MES DE JULIO, Y EN AGOSTO Y SEPTIEMBRE SE REALIZA JORNADA DE APLICACIÓN DE BARNIZ DE FLUOR POR MEDIO DE LA CONCURRENCIA EN SALUD ORAL.</t>
  </si>
  <si>
    <t>SE REALIZA DETARTRAJES AL ADULTO, Y ADULTO MAYOR MEDIANTE CONSULTAS PROGRAMAS EN LA ESE A LO CUAL TAMBIEN SE LE DA EDUCACION EN SALUD ORAL, TECNICAS DE CEPILLADO, USO ADECUADO DE LA SEDA DENTAL Y HABITOS ALIMENTICIOS.</t>
  </si>
  <si>
    <t>REGISTROS FOTOGRAFICOS Y OLEARY</t>
  </si>
  <si>
    <t>REGISTROS FOTOGRAFICOS Y ENTREGA DE CARNET DE APLICACIÓN</t>
  </si>
  <si>
    <t>HISTOIRA CLINICA DE PYD</t>
  </si>
  <si>
    <t>7,5%</t>
  </si>
  <si>
    <t xml:space="preserve">4,3% </t>
  </si>
  <si>
    <t xml:space="preserve">Registros de toma de tension  casual </t>
  </si>
  <si>
    <t xml:space="preserve">Test de Findrish </t>
  </si>
  <si>
    <t xml:space="preserve">cronograma de trabajo </t>
  </si>
  <si>
    <t xml:space="preserve">rutas diseñadas </t>
  </si>
  <si>
    <t xml:space="preserve">kardex de cronicos de la ESE hospítal de la vega y centro de saluds de nocaima. </t>
  </si>
  <si>
    <t xml:space="preserve">pyd@eselavega-cundinamarca.gov.co </t>
  </si>
  <si>
    <t xml:space="preserve">kardex de cronicos de la ESE hospítal de la vega y centro de salud de nocaima. </t>
  </si>
  <si>
    <t xml:space="preserve">Cronograma de trabajo </t>
  </si>
  <si>
    <t xml:space="preserve">Formatos de evaluacion </t>
  </si>
  <si>
    <t xml:space="preserve">se diseña plan de trabajo donde se describe las actividades a desarrollar para la implememtacion de las guias de practica clinica, donde se incluye la actulizacion de la resolucion de adopcion de las guias. </t>
  </si>
  <si>
    <t xml:space="preserve">Actualizacion de la resolucion de las guias de practica clinica. </t>
  </si>
  <si>
    <t xml:space="preserve">listas  educacion de cronicos </t>
  </si>
  <si>
    <t>Socializacion de las diferentes patologia con el personal asistencial.</t>
  </si>
  <si>
    <t>SE ESTA ASIGNANDO CITA DE CITOLOGIA JUNTO CON EXAMEN DE SENO FIN DE FORTALECER EL PROGRAMA.
SE SOLICITARON 12 MAMOGRAFIAS A PACIENTES ATENDIDAS.</t>
  </si>
  <si>
    <t xml:space="preserve">LA ACTIVIDAD SE REALIZARA EN EL MES DE SEPTIMENBRE </t>
  </si>
  <si>
    <t>Junto con el equipo de trabajo de pyd se diseñaron las rutas de diabetes y HTA.</t>
  </si>
  <si>
    <t xml:space="preserve">Estructura de consulta de seno </t>
  </si>
  <si>
    <t>Estructura del cervicouterina nocaima y la vega.</t>
  </si>
  <si>
    <t xml:space="preserve">PSA LA VEGA Y  NOCAIMA </t>
  </si>
  <si>
    <t xml:space="preserve">*Educar al adulto mator mediante jornada de educaion especificar para ellos, enfocada en la enfermedad periodontoal que s epresenta durante ese grupo etario 
 *Educar a los niños e salud oral y educar a las madre o cuidaores d ela importancia de la aplicación del  barniz de fluor.
</t>
  </si>
  <si>
    <t xml:space="preserve">*Este primer trimestre se ha tenido dificultad en el cumplimiento de metas PYD ya que COLOMBIA está pasando por un problema de salud pública (COVID-19) y no se realizaron las brigadas extramurales y la consulta se ha disminuido en un 80%.
*El desplazamiento de la población rural hacia el puesto de salud se complica por situaciones económicas y razones del clima en temporada de invierno se dificulta bastante.
*En zonas rurales como en algunas el desplazamiento es más complejo hacia el puesto de salud que a la E.S.E. hospital de la vega, por lo cual económicamente le resulta más fácil trasladarse hasta la vega.
</t>
  </si>
  <si>
    <t>*Educar al adulto mator mediante jornada de educaion especificar para ellos, enfocada en la enfermedad periodontoal que s epresenta durante ese grupo etario</t>
  </si>
  <si>
    <t>*Este primer trimestre se ha tenido dificultad en el cumplimiento de metas PYD ya que COLOMBIA está pasando por un problema de salud pública (COVID-19) y no se realizaron las brigadas extramurales y la consulta se ha disminuido en un 80%.
*El desplazamiento de la población rural hacia el puesto de salud se complica por situaciones económicas y razones del clima en temporada de invierno se dificulta bastante.
*En zonas rurales como en algunas el desplazamiento es más complejo hacia el puesto de salud que a la E.S.E. hospital de la vega, por lo cual económicamente le resulta más fácil trasladarse hasta la vega.</t>
  </si>
  <si>
    <t xml:space="preserve">Kardex de cronicos  la Vega y Nocaima 
Test de Findrish </t>
  </si>
  <si>
    <t xml:space="preserve">Kardex de cronicos  la Vega y Nocaima 
Test de Findrish 
Kardex de hemoglobina glicosilada. </t>
  </si>
  <si>
    <t xml:space="preserve">Informes de auditoria realizados </t>
  </si>
  <si>
    <t xml:space="preserve">Kardex de TSH neonatal </t>
  </si>
  <si>
    <t xml:space="preserve">Kardex joven la vega y nocaima </t>
  </si>
  <si>
    <t xml:space="preserve">Karde de cronicos la vega y nocaima, kardex de optometria </t>
  </si>
  <si>
    <t xml:space="preserve">Estructura cervicouterina- estructura kardex de citologias </t>
  </si>
  <si>
    <t xml:space="preserve">kardex de lactancia materna </t>
  </si>
  <si>
    <t>Seguimiento a todos los niños nacido vivos con el fin de garantizar la lactancia materna.</t>
  </si>
  <si>
    <t>Estrategia diseñada</t>
  </si>
  <si>
    <t xml:space="preserve">Kardex de puerperas </t>
  </si>
  <si>
    <t xml:space="preserve">Actas de capacitacion realizadas </t>
  </si>
  <si>
    <t xml:space="preserve">El PIC realiza los comites de manera mensual donde se entrega la estadistica de como va el municipio en cuanto a notificacion y los indicadores de nutricion. Se asite al comité porgramado el dia 03 de marzo </t>
  </si>
  <si>
    <t>Acta de comité de marzo 2020</t>
  </si>
  <si>
    <t>Acta de reunion 30 de nero de 2020.
Listado de asistencia a reunion.
Registro fotografico.</t>
  </si>
  <si>
    <t xml:space="preserve">Listado de asitencia y registro fotografico </t>
  </si>
  <si>
    <t xml:space="preserve">Kardex de nacidos vivos - kardex de dosis aplicadas </t>
  </si>
  <si>
    <t>Programa a desarrollar en la semana de lactancia materna.</t>
  </si>
  <si>
    <t xml:space="preserve">Se realiza comparativo entre la 412 y la resoluion 3280 en el marco de la implementacion de la rutas de atencion. </t>
  </si>
  <si>
    <t xml:space="preserve">Se diseña plan de trabajo donde se describe las actividades a desarrollar para la implememtacion de las guias de practica clinica, donde se incluye la actulizacion de la resolucion de adopcion de las guias. </t>
  </si>
  <si>
    <t>*Bases de datos.
* Cargue de datos.</t>
  </si>
  <si>
    <r>
      <rPr>
        <b/>
        <sz val="11"/>
        <rFont val="Calibri"/>
        <family val="2"/>
      </rPr>
      <t>Realizar</t>
    </r>
    <r>
      <rPr>
        <sz val="11"/>
        <rFont val="Calibri"/>
        <family val="2"/>
      </rPr>
      <t xml:space="preserve"> nueva medición de mediana de lactancia materna en niños menores de 6 meses en la consulta de crecimiento y desarrollo. </t>
    </r>
  </si>
  <si>
    <r>
      <rPr>
        <b/>
        <sz val="11"/>
        <color theme="1"/>
        <rFont val="Calibri"/>
        <family val="2"/>
      </rPr>
      <t>Fortalecer</t>
    </r>
    <r>
      <rPr>
        <sz val="11"/>
        <color theme="1"/>
        <rFont val="Calibri"/>
        <family val="2"/>
      </rPr>
      <t xml:space="preserve"> la capacidad técnica del grupo comunitario de apoyo a la lactancia materna conformado a nivel municipal,  mediante el desarrollo de cuatro (4) capacitaciones. </t>
    </r>
  </si>
  <si>
    <r>
      <rPr>
        <b/>
        <sz val="11"/>
        <color theme="1"/>
        <rFont val="Calibri"/>
        <family val="2"/>
      </rPr>
      <t>Participar</t>
    </r>
    <r>
      <rPr>
        <sz val="11"/>
        <color theme="1"/>
        <rFont val="Calibri"/>
        <family val="2"/>
      </rPr>
      <t xml:space="preserve"> en el 100% de los comités municipales de seguridad alimentaria y nutricional. </t>
    </r>
  </si>
  <si>
    <r>
      <rPr>
        <b/>
        <sz val="11"/>
        <color theme="1"/>
        <rFont val="Calibri"/>
        <family val="2"/>
      </rPr>
      <t>Implementar</t>
    </r>
    <r>
      <rPr>
        <sz val="11"/>
        <color theme="1"/>
        <rFont val="Calibri"/>
        <family val="2"/>
      </rPr>
      <t xml:space="preserve"> la estrategia para el manejo integral de la desnutrición aguda mediante confirmación, atención y canalización oportuna de los casos de desnutrición  aguda moderada y severa identificados.</t>
    </r>
  </si>
  <si>
    <r>
      <rPr>
        <b/>
        <sz val="11"/>
        <color theme="1"/>
        <rFont val="Calibri"/>
        <family val="2"/>
      </rPr>
      <t>Desarrollar</t>
    </r>
    <r>
      <rPr>
        <sz val="11"/>
        <color theme="1"/>
        <rFont val="Calibri"/>
        <family val="2"/>
      </rPr>
      <t xml:space="preserve"> cuatro (2) talleres con madres gestantes y lactantes para el fomento de la utilizacion de las salas de lactancia materna de la ESE.</t>
    </r>
  </si>
  <si>
    <r>
      <rPr>
        <b/>
        <sz val="11"/>
        <rFont val="Calibri"/>
        <family val="2"/>
      </rPr>
      <t>Realizar</t>
    </r>
    <r>
      <rPr>
        <sz val="11"/>
        <rFont val="Calibri"/>
        <family val="2"/>
      </rPr>
      <t xml:space="preserve">  vacunación al 100%  de los recien nacidos.</t>
    </r>
  </si>
  <si>
    <r>
      <rPr>
        <b/>
        <sz val="11"/>
        <color theme="1"/>
        <rFont val="Calibri"/>
        <family val="2"/>
      </rPr>
      <t>Implementar</t>
    </r>
    <r>
      <rPr>
        <sz val="11"/>
        <color theme="1"/>
        <rFont val="Calibri"/>
        <family val="2"/>
      </rPr>
      <t xml:space="preserve"> actividades en el marco de la celebración la semana de la lactancia materna  y la alimentación saludable, según lineamientos del Departamento.</t>
    </r>
  </si>
  <si>
    <r>
      <rPr>
        <b/>
        <sz val="11"/>
        <color theme="1"/>
        <rFont val="Calibri"/>
        <family val="2"/>
      </rPr>
      <t>Desarrollar</t>
    </r>
    <r>
      <rPr>
        <sz val="11"/>
        <color theme="1"/>
        <rFont val="Calibri"/>
        <family val="2"/>
      </rPr>
      <t xml:space="preserve"> el plan de implementacion de la GPC de embarazo, parto y puerperio.</t>
    </r>
  </si>
  <si>
    <r>
      <rPr>
        <b/>
        <sz val="11"/>
        <color theme="1"/>
        <rFont val="Calibri"/>
        <family val="2"/>
        <scheme val="minor"/>
      </rPr>
      <t xml:space="preserve">Reportar </t>
    </r>
    <r>
      <rPr>
        <sz val="11"/>
        <color theme="1"/>
        <rFont val="Calibri"/>
        <family val="2"/>
        <scheme val="minor"/>
      </rPr>
      <t>de manera mensual la informacion de personas atendidas al sitsema  de vigilancia alimentaria y nutricional para la gobernacion de cundinamarca</t>
    </r>
  </si>
  <si>
    <r>
      <rPr>
        <b/>
        <sz val="11"/>
        <color theme="1"/>
        <rFont val="Calibri"/>
        <family val="2"/>
        <scheme val="minor"/>
      </rPr>
      <t xml:space="preserve">Tramitar </t>
    </r>
    <r>
      <rPr>
        <sz val="11"/>
        <color theme="1"/>
        <rFont val="Calibri"/>
        <family val="2"/>
        <scheme val="minor"/>
      </rPr>
      <t xml:space="preserve"> la atencion a  los casos identificados y notificados  con riesgo nutricional</t>
    </r>
  </si>
  <si>
    <r>
      <rPr>
        <b/>
        <sz val="11"/>
        <color theme="1"/>
        <rFont val="Calibri"/>
        <family val="2"/>
        <scheme val="minor"/>
      </rPr>
      <t>Seguimiento</t>
    </r>
    <r>
      <rPr>
        <sz val="11"/>
        <color theme="1"/>
        <rFont val="Calibri"/>
        <family val="2"/>
        <scheme val="minor"/>
      </rPr>
      <t xml:space="preserve"> a los casos detectados en el sistema.</t>
    </r>
  </si>
  <si>
    <r>
      <rPr>
        <b/>
        <sz val="11"/>
        <rFont val="Calibri"/>
        <family val="2"/>
        <scheme val="minor"/>
      </rPr>
      <t>Sensibilizar</t>
    </r>
    <r>
      <rPr>
        <sz val="11"/>
        <rFont val="Calibri"/>
        <family val="2"/>
        <scheme val="minor"/>
      </rPr>
      <t xml:space="preserve"> al personal encargado del programa de salud materna sobre la obligatoriedad de aplicar AIEPI a todos los niños menores de 6 años </t>
    </r>
  </si>
  <si>
    <r>
      <rPr>
        <b/>
        <sz val="11"/>
        <rFont val="Calibri"/>
        <family val="2"/>
        <scheme val="minor"/>
      </rPr>
      <t>Fortalecer</t>
    </r>
    <r>
      <rPr>
        <sz val="11"/>
        <rFont val="Calibri"/>
        <family val="2"/>
        <scheme val="minor"/>
      </rPr>
      <t xml:space="preserve"> sala de lactancia materna en la ESE hopital de La Vega </t>
    </r>
  </si>
  <si>
    <r>
      <rPr>
        <b/>
        <sz val="11"/>
        <rFont val="Calibri"/>
        <family val="2"/>
        <scheme val="minor"/>
      </rPr>
      <t>Búsqueda</t>
    </r>
    <r>
      <rPr>
        <sz val="11"/>
        <rFont val="Calibri"/>
        <family val="2"/>
        <scheme val="minor"/>
      </rPr>
      <t xml:space="preserve"> activa de la población objeto en el municipio de La Vega y Nocaima</t>
    </r>
  </si>
  <si>
    <t xml:space="preserve">Pantallazos de notificacion. </t>
  </si>
  <si>
    <t xml:space="preserve">informes de historias clinicas </t>
  </si>
  <si>
    <t xml:space="preserve">Registro fotografico y frecuencia de uso </t>
  </si>
  <si>
    <t xml:space="preserve">informe BAI Nocaima y La vega enero- fentrero - marzo  </t>
  </si>
  <si>
    <t xml:space="preserve">* Durante el primer trimestre del año se realizo cambio de jefe de pyp </t>
  </si>
  <si>
    <t xml:space="preserve">Ruta diseñada. </t>
  </si>
  <si>
    <t xml:space="preserve">matirx de priorizacion diseñada. </t>
  </si>
  <si>
    <t xml:space="preserve">certificaciones de la vega y  Nocaima </t>
  </si>
  <si>
    <t xml:space="preserve">fichas de notificacion </t>
  </si>
  <si>
    <t xml:space="preserve">actas de reunion </t>
  </si>
  <si>
    <t>Kardex de gestantes 
Esyadisticas de gravindex</t>
  </si>
  <si>
    <t xml:space="preserve">Actas y kardex de gestantes </t>
  </si>
  <si>
    <t>listados de asistencia.</t>
  </si>
  <si>
    <t xml:space="preserve">kardex  de gestantes </t>
  </si>
  <si>
    <t xml:space="preserve">kardezx de planificacion familiar </t>
  </si>
  <si>
    <t>kardex  sistemas de informacion.</t>
  </si>
  <si>
    <t xml:space="preserve">Registro en la historia clinica </t>
  </si>
  <si>
    <t xml:space="preserve">NO PROGRAMADO PARA ESTE TRIMESTRE </t>
  </si>
  <si>
    <t xml:space="preserve">Informe de vacunacion </t>
  </si>
  <si>
    <t xml:space="preserve">repórte de PAI WEP </t>
  </si>
  <si>
    <t xml:space="preserve">soportes de atencion </t>
  </si>
  <si>
    <t xml:space="preserve">ACTIVIDAD NO PROGRAMADA PARA ESTE TRIMESTRE </t>
  </si>
  <si>
    <t xml:space="preserve">realizacion de cronograma </t>
  </si>
  <si>
    <t xml:space="preserve">cronograma </t>
  </si>
  <si>
    <t xml:space="preserve">Se desarrollo cronograma anual para la implementacion de guias de practica clinica </t>
  </si>
  <si>
    <t xml:space="preserve">Por la pandemia no se pudo empezar a desarrollar el cronograma </t>
  </si>
  <si>
    <t>kardex de crecimiento  y desarrollo</t>
  </si>
  <si>
    <t xml:space="preserve">Estructura de salud infantil </t>
  </si>
  <si>
    <t xml:space="preserve">acta de socializacion </t>
  </si>
  <si>
    <t xml:space="preserve">Informe de la muestra y encuestas   Encuestas Tabuladas  </t>
  </si>
  <si>
    <t>Para el cálculo de la muestra se tomó la población atendida en el cuarto trimestre 2019, una población total de 1114 en el puesto de Salud Nocaima la cual fue la población total para sacar el tamaño de la muestra que corresponde a 144 encuestas trimestrales. 
En el periodo de enero a marzo se aplicaron 41 encuestas en el puesto de salud de Nocaima que se describen en el cuadro anexo. Estas encuestas se aplicaron de manera manual por el personal de SIAU, una vez a la semana se desplazan al municipio las personas encargadas de realizar el proceso</t>
  </si>
  <si>
    <t xml:space="preserve"> Se logró generar empatía con la comunidad 
 La comunidad es la esencia para prestar un servicio de calidad, accesibilidad, Para lograr este propósito es importante mejorar los tiempos de atención en los servicios de   consulta externa.
 En el mes de febrero se realizó la contratación del personal para reforzar atención al usuario y la aplicación de encuestas. 
</t>
  </si>
  <si>
    <t xml:space="preserve"> Falta de recurso humano en el mes de enero 2020 para SIAU para la aplicación de encuestas. 
 Se realizaba encuesta manual la cual requiere más tiempo que la digitalizada 
 Pandemia disminución de flujo de pacientes, temor al relacionarse con el usuario por miedo de contagio 
</t>
  </si>
  <si>
    <t xml:space="preserve"> Se logró generar empatía con la comunidad 
 La comunidad es la esencia para prestar un servicio de calidad, accesibilidad, Para lograr este propósito es importante mejorar los tiempos de atención en los servicios de   consulta externa.
</t>
  </si>
  <si>
    <t xml:space="preserve"> Falta de recurso humano en el mes de enero 2020 para SIAU
 Se realizaba encuesta manual la cual requiere más tiempo que la digitalizada 
 Pandemia disminución de flujo de pacientes, temor al relacionarse con el usuario por miedo de contagio.
</t>
  </si>
  <si>
    <t xml:space="preserve">Para el cálculo de la muestra se tomó la población atendida en el cuarto trimestre 2019, una población total de 15.417 en la E.S.E Hospital de La Vega la cual fue la población total para sacar el tamaño de la muestra que corresponde a 164 encuestas trimestrales. 
Esta muestra tiene una confiabilidad del 99% y un margen de error del 10%. 
En el periodo de enero a marzo se aplicaron 138 encuestas en la E.S.E LA Vega que se describen en el cuadro anexo. Estas encuestas se aplicaron de manera digital por el personal de SIAU, cuatro veces a la semana por la persona encargada de realizar el proceso.
</t>
  </si>
  <si>
    <t xml:space="preserve">Informe de Control interno de las auditorias realizadas en cada trimesrre </t>
  </si>
  <si>
    <t>se adjunta acta de socializacion y avances de mapa de riesgos en Comité GYD del 30/mar/2020 e informe Avances PAS I trimestre</t>
  </si>
  <si>
    <t>falta de cultura del enfoque de riesgos institucional</t>
  </si>
  <si>
    <t>se adjunta plan de auditorías y evidencias e Informe Avances PAS I trimestre</t>
  </si>
  <si>
    <t>Según informe de avance PAS consta que como avances de mapa de riesgos en Comité de Gestión y Desempeño del 30/mar/2020 e informe Avances PAS I trimestre se formuló matriz y se realizó seguimiento para implementación de controles a Política de Administración del Riego y controles establecidos en mapa de riesgos</t>
  </si>
  <si>
    <t>falta de cultura organizacional y de conocimiento en el direccionamiento Estratégico</t>
  </si>
  <si>
    <t xml:space="preserve">se adjuntan reportes y evidencias de control interno donde además del plan estan los informes y evidencias de ejecución del Plan </t>
  </si>
  <si>
    <t>PLan estan los informes y evidencias de ejecución del Plan, con los respectivos soportes y evidencias</t>
  </si>
  <si>
    <t xml:space="preserve">No existe calificación FURAG de anterior vigencia por estar excentos pero que daría mayor conocimiento </t>
  </si>
  <si>
    <t>En informe se relaciona el Plan de Auditorías y se adjunta plan de auditorías y evidencias e Informe Avances PAS I trimestre</t>
  </si>
  <si>
    <t>se adjunta matriz para seguimiento y monitoreo, politica de admon del riesgo</t>
  </si>
  <si>
    <t xml:space="preserve">Se realizó  y se  adjunta matriz para seguimiento y monitoreo, politica de admon del riesgo </t>
  </si>
  <si>
    <t>Socialización, elaboración de la política de administración del riesgo y matriz de seguimiento y monitoreo</t>
  </si>
  <si>
    <t>se adjunta matriz para seguimiento y monitoreo, politica de admon del riesgo en riesgos Anticorrupción</t>
  </si>
  <si>
    <t>Además de la política de administración del riesgo se hace seguimeinto y formula la matriz de riesgos anticorrupción</t>
  </si>
  <si>
    <t>Elaboracion, socialización, monitoreo y seguimiento de matriz de riesgos anticorrupción que hace parte de la Política de administración del riesgo</t>
  </si>
  <si>
    <t>desconocimiento de la plataforma estratégica y de la cultura organizacional</t>
  </si>
  <si>
    <t xml:space="preserve">actas de socializacion </t>
  </si>
  <si>
    <t xml:space="preserve">palnde accion definido </t>
  </si>
  <si>
    <t xml:space="preserve">soportes de evaluacion </t>
  </si>
  <si>
    <t xml:space="preserve">certificados de asistencia </t>
  </si>
  <si>
    <t xml:space="preserve">informe de evaluacion </t>
  </si>
  <si>
    <t xml:space="preserve">INFORME DE GESTION DOCUMENTAL </t>
  </si>
  <si>
    <t xml:space="preserve">PLAN DE SOSTENIBILIDAD </t>
  </si>
  <si>
    <t xml:space="preserve">PLAN DE MEJORAMOIENTO </t>
  </si>
  <si>
    <t xml:space="preserve">SE REALIZA REVISION  DE LA GESTION DOCUMENTAL  INSTITUCIONAL CONTRA LO REQUERIDO EN LA NORMA </t>
  </si>
  <si>
    <t xml:space="preserve">SE REVISA EL 100% DE LA DOCUEMNTACION CON LOOS LIDERES DE CADA PROCESOS </t>
  </si>
  <si>
    <t xml:space="preserve">SE DEBE REALIZAR LA TRASFERENCIA DOCUMENTAL A LOS FOTRMATOS UNICOS INSTITUCIONALES </t>
  </si>
  <si>
    <t xml:space="preserve">SE REALIZA PLAN  DE MEJORA DE HABILITACION </t>
  </si>
  <si>
    <t xml:space="preserve">SE REALIZA UN COMPARATIVO DE LOS SERVICIOS DESCRITOS EN ELPORTAFOLIO DE SERVCIOS </t>
  </si>
  <si>
    <t xml:space="preserve">CAMBIO DE PERSONAL DE ENFERMERIA </t>
  </si>
  <si>
    <t xml:space="preserve">SE HABILITA SERVICIO DE OBSTETRICIA </t>
  </si>
  <si>
    <t xml:space="preserve">Se realiza para el desarrollo del primer trimestre la socialización a los usuarios externos del servicio de urgencias y hospitalización en la E.S.E Hospital de La Vega por medio de la entrega de folletos con la información. Posterior a la socialización cada usuario diligencia sus datos como evidencia de la socialización brindada. Dicha socialización se realiza en el marco de la mejora de la comunicación como una de las líneas estratégicas del programa de humanización por medio de la cual se busca dar información clara, para esto es indispensable que los usuarios externos conozcan la existencia del programa para así favorecer al desarrollo de un comportamiento humanizado como hábito de servicio. </t>
  </si>
  <si>
    <t xml:space="preserve">• Socialización a 109 usuarios del servicio de urgencias de la E.S.E Hospital de La Vega, 180 Usuarios y ser realizo la socialización a 109 que equivale al 60.5%
• Fortalecimiento de los conocimientos sobre el programa e humanización de los usuarios internos de facturación y de auxiliares de enfermería quienes participaron en la entrega de los folletos. 
• Fortalecimiento de la línea estratégica de comunicación posibilitando a la información clara para los usuarios externos. 
</t>
  </si>
  <si>
    <t xml:space="preserve">• Bajo volumen de pacientes a finales del tercer trimestre debido a inicio de aislamiento preventivo obligatorio por COVID-19 motivo por el cual la socialización se dificultó.
</t>
  </si>
  <si>
    <t>Se realiza para el desarrollo del primer trimestre la socialización a los usuarios externos del servicio de consulta externa en la E.S.E Hospital de La Vega y el puesto de salud de Nocaima por medio de la entrega de folletos con la información. Posterior a la socialización cada usuario diligencia sus datos como evidencia de la socialización brindada. Dicha socialización se realiza en el marco de la mejora de la comunicación como una de las líneas estratégicas del programa de humanización por medio de la cual se busca dar información clara, para esto es indispensable que los usuarios externos conozcan la existencia del programa para así favorecer al desarrollo de un comportamiento humanizado como hábito de servicio.</t>
  </si>
  <si>
    <t xml:space="preserve">• Socialización a 260 usuarios del servicio de consulta externa de la E.S.E Hospital de La Vega y el puesto de salud de Nocaima. 
• Fortalecimiento de los conocimientos sobre el programa e humanización de los usuarios internos de facturación y de auxiliares de enfermería quienes participaron en la entrega de los folletos. 
</t>
  </si>
  <si>
    <t>• Bajo volumen de pacientes a finales del tercer trimestre debido a inicio de aislamiento preventivo obligatorio por COVID-19 motivo por el cual la socialización se dificultó.</t>
  </si>
  <si>
    <t xml:space="preserve">Para la actividad, se creó un formulario en google forms por medio del cual se socializó un video sobre el programa de humanización, éste video fue socializado igualmente en el grupo de WhatsApp institucional. </t>
  </si>
  <si>
    <t xml:space="preserve">• Socialización a 82 de los contratistas asistenciales y administrativos de la E.S.E Hospital de La Vega y puesto de Salud de Nocaima por medio de video, pancartas y formularios de google drive. 
• Fortalecimiento de los conocimientos sobre el programa de humanización y sus líneas estratégicas de forma didáctica. 
• Promoción de la comunicación de la información relacionada a la política y el programa de humanización con los usuarios internos vinculados con la E.S.E Hospital de La Vega y el Puesto de Salud de Nocaima. 
</t>
  </si>
  <si>
    <t xml:space="preserve">• Debido a que el grupo de WhatsApp no se encuentra completamente actualizado respecto a los contratistas vinculados, el video institucional no fue socializado a la totalidad de los contratistas de forma eficiente, por lo que fue necesario ir uno a uno solicitando a los contratistas faltantes para garantizar la socialización. 
• A pesar de la facilidad para acceder al formulario de google docs, un pequeño grupo de contratistas no ha contestado ni visualizado el formulario. 
</t>
  </si>
  <si>
    <t>Para la actividad, se creó un formulario en google forms por medio del cual se socializó un video sobre el programa de humanización, éste video fue socializado igualmente en el grupo de WhatsApp institucional, posterior a la presentación del video se realizó una evaluación de los conocimientos de los contratistas respecto a la política y el programa de humanización.</t>
  </si>
  <si>
    <t xml:space="preserve">• Evaluación a 82 contratistas persona natural de la E.S.E Hospital de La Vega y puesto de Salud de Nocaima por medio de formulario de google enviado uno a uno y por medio de grupo de WhatsApp institucional. 
• Fortalecimiento de los conocimientos sobre el programa de humanización y sus líneas estratégicas de forma didáctica
</t>
  </si>
  <si>
    <t xml:space="preserve">• Un porcentaje mínimo de los contratistas aún se encuentra pendiente para dar solución a la evaluación, se han definido los trimestres 2, 3 y 4 para continuar con dicha evaluación. </t>
  </si>
  <si>
    <t xml:space="preserve">Dicha actividad no fue realizada teniendo en cuenta que la gerencia refirió que dicha actividad corresponde al área de atención al usuario.  </t>
  </si>
  <si>
    <t>• Debido a contingencia por aislamiento obligatorio y directriz de evitar conglomeraciones y grupos, se post pone esta actividad para el segundo trimestre con el fin de organizarla evitando aglomeraciones y posibles contagios del personal asistencial y administrativo de la E.S.E Hospital de La Vega y el puesto de Salud de Nocaima.</t>
  </si>
  <si>
    <t xml:space="preserve">• Debido a contingencia por aislamiento obligatorio y directriz de evitar conglomeraciones y grupos, se post pone esta actividad para el segundo trimestre con el fin de organizarla evitando aglomeraciones y posibles contagios del personal asistencial de la E.S.E Hospital de La Vega y el puesto de Salud de Nocaima. </t>
  </si>
  <si>
    <t>SE REALIZA CARGUE DE INFORMES DE 2193 PRODUCCION - 256</t>
  </si>
  <si>
    <t xml:space="preserve">ENTREGA DE INFORMACION SOBRE LOS TIEMPO PARA REALIZAR EL CARGUE DE LA INOFRMACION </t>
  </si>
  <si>
    <t xml:space="preserve">SE REALIZA EL CARGUE OPORTUNO </t>
  </si>
  <si>
    <t xml:space="preserve">SE REALIZA UN COMPARATIVO DEL I TIMESTRE 2019 CONTRA EL 2193 2020 Y SE PRESENTA  UN INFORME </t>
  </si>
  <si>
    <t xml:space="preserve">SE REALIZA COMPARATIVO </t>
  </si>
  <si>
    <t>SE EVIDENCIA DIFERENCIA ENTRE LOS DATOS.</t>
  </si>
  <si>
    <t xml:space="preserve">SE REALIZA ACTULIZACION DOCUMENTO PAMEC </t>
  </si>
  <si>
    <t xml:space="preserve">SE IDENTIFICAN LOS RIESGOS ASISTENCIALES </t>
  </si>
  <si>
    <t xml:space="preserve">PANTALLAZOS DE ENVIO </t>
  </si>
  <si>
    <t xml:space="preserve">MATRIZ MOCA </t>
  </si>
  <si>
    <t xml:space="preserve">INFORME COMPARATIVO </t>
  </si>
  <si>
    <t>DOCUMENTO PAMEC</t>
  </si>
  <si>
    <t>ACTO ADMINISTRATIVO</t>
  </si>
  <si>
    <t xml:space="preserve">MATRIZ DE AUTOEVALUACION </t>
  </si>
  <si>
    <t xml:space="preserve">JUNTO CON LOS LIDERS DE ESTANDARES Y LOS GRUPOS DE ESTANDARES SED REALIZA AUTOEVALUACION Y CONSOLIDACION  DE LA INFORMACION </t>
  </si>
  <si>
    <t xml:space="preserve">SE EVIDENCIA UN AVANCE EN LOS GRUPOS DE ESTANDARERS </t>
  </si>
  <si>
    <t>SE REALIZA ACTO ADMINSAITRATIVO.</t>
  </si>
  <si>
    <t>ACTIVIDAD NO PROGRAMADA  PARA ESTE TRIMESTRE</t>
  </si>
  <si>
    <t>Presentar en el área de urgencias un video sobre los tiempos de espera según la clasificación del triage.</t>
  </si>
  <si>
    <t>7,15%</t>
  </si>
  <si>
    <t>Para el primer trimestre se tiene un acumulado por valor de $2,855,791,551 con un porcentaje de recaudo de recuperación de cartera mayor a 360 días de 30%, un porcentaje de recuperación de cartera hasta 360 días de 29% para un total de recuperación de cartera de vigencias anteriores del 59% de allí se evidencia que nuestros mayores pagadores son régimen subsidiado y el régimen contributivo demostrando así que el recaudo ha tenido un incremento favorable cerrando el primer trimestre de 2020.</t>
  </si>
  <si>
    <t>Una de Las dificultades que se vienen presentando es el tiempo de las Entidades en el envío de las legalizaciones para efectos de poder tener una cartera más real; por otro lado, el tiempo en las asignaciones de citas para conciliar con algunas de las entidades del régimen contributivo, y las aseguradoras, en algunos de los casos del régimen contributivo y subsidiado no están cumpliendo con la norma, ya que no generan los pagos del % exigido por la Ley una vez radicadas las cuentas. En algunos casos las entidades no generan las respectivas auditorias para enviar las objeciones a la ESE, lo que hace que el pago sea más demorado, algunas entidades generan glosas administrativas infundadas, lo que hace que la parte operativa tenga un reproceso en cuanto al tiempo determinado para dicha función.</t>
  </si>
  <si>
    <t xml:space="preserve">Las mesas de trabajo con acompañamiento de la Contraloría no fueron posibles de realizar, dadas las condiciones de salud pública en el país sugirieron ser aplazadas, seguimiento a giros a través de ADRES, seguimiento de giros movimientos bancarios, respuesta a glosas, mejoramiento de los procesos de facturación con capacitaciones al área asistencial y administrativa para la reducción de la glosa, y demás actividades que se generan en el área. Una vez generado el cruce de cartera, se ha solicitado a cada una de estas entidades conciliación de glosa, que de los cuales se evidencia incremento de recaudo. Para el segundo trimestre de 2020 se seguirá implementando la misma estrategia de conciliación de glosas, con la respuesta oportuna de todas y cada una de ellas.
• Estado de cartera con corte a 31 de marzo de 2020
• Venta y recaudo
• Depuración de la Cartera
• Realización para la circularización del cobro
• Informe de seguimiento para la rotación de la Cartera 
• Alternativas de recuperación de cartera (conciliaciones)
</t>
  </si>
  <si>
    <t xml:space="preserve">El valor de ventas corresponde a los servicios facturados a los usuarios de las diferentes entidades de salud obteniendo así un total durante el primer trimestre por valor de $1,378,916,344.91. El valor del recaudo identificado y amortizado de acuerdo a las ventas del 2020, es decir de la vigencia actual, fue de $304,173,439.90, quedando pendiente por identificar y amortizar un valor de $278,262,163
Para el primer trimestre de 2020 el recaudo de cartera fue por valor de $1.379.184.547.77, en este orden de ideas la depuración de la cartera corresponde a la identificación de las facturas canceladas por las diferentes entidades correspondientes a la prestación de los servicios de salud a sus usuarios. El total de la cartera depurada para el cierre del primer trimestre del año 2020 fue de $1,100,942,384.76 que corresponde a un 80% de la cartera depurada e identificada, quedando un saldo por valor de $278.262.163 </t>
  </si>
  <si>
    <t xml:space="preserve">plan de accion formulado </t>
  </si>
  <si>
    <t xml:space="preserve">actas de comité municipal </t>
  </si>
  <si>
    <t xml:space="preserve">se asite a las reuniones de comité de gestion del riesgo en el  unicipio de la vega y  nocaima </t>
  </si>
  <si>
    <t>Articulacion para el manejo de la pandemia con los comites de gestion del iresgo municipal y el  comité de emergemcias del hopsital. 
Se desarrollo plan de contigencia intsitucional par el manejo de a pandemia por COVID-19.</t>
  </si>
  <si>
    <t xml:space="preserve">Falta de concientiacion del perosnal en el manejo de las emergencias. </t>
  </si>
  <si>
    <t xml:space="preserve">Mediente la realizacion y divulgacion del plan de emergencias mediante una cartilla que fue socializada por los grupos de wp, teneiendo en cuenta las recomendaciones definidas por el  ministerio de salud sobre reuniones. </t>
  </si>
  <si>
    <t xml:space="preserve">cartilla plan de emergencia - listas de asistencias </t>
  </si>
  <si>
    <t>socializacion del plan de emergencias.</t>
  </si>
  <si>
    <t>• Se formuló el plan de trabajo del programa de Hospital Verde y Saludable de la E.S.E. Hospital de La Vega para el año 2020. A continuación, se señalan las actividades correspondientes al primer trimestre.</t>
  </si>
  <si>
    <t xml:space="preserve">• La institución cuenta con actividades que son periódicas por lo cual son fáciles de plasmar en un cronograma, de manera que se da continuidad a los procesos y al principio de planeación.
• Se trabaja a partir de los dos objetivos focalizados en el compromiso con la Red Global de Hospitales Verdes y Saludables.
</t>
  </si>
  <si>
    <t>• Pueden presentarse cambios en la asignación de la fecha específica de las actividades, o las tareas podrían prolongarse en el tiempo.</t>
  </si>
  <si>
    <t xml:space="preserve">listas de asistencias </t>
  </si>
  <si>
    <t>• El área de gestión ambiental con el apoyo del grupo de ingenieros de la ESE Hospital de La Vega y el Puesto de Salud de Nocaima, publicó en la página web de la institución la política para el alcance y conocimiento de los usuarios externos y el público de la comunidad en general</t>
  </si>
  <si>
    <t>• La alta dirección apoyó y presionó a cada uno de los responsables de la publicación de la política ambiental en la página web institucional, adicionalmente, se reforzó su socialización a través de la presentación del Informe de Rendimiento del año 2019 que se llevó a cabo en el mes de marzo.</t>
  </si>
  <si>
    <t>• La ESE no cuenta con un listado de verificación para el personal que ingresa por primera vez a trabajar en la institución, por lo cual es difícil realizar la inducción al total de los funcionarios nuevos.</t>
  </si>
  <si>
    <t xml:space="preserve">seguimiento del plan de trabajo </t>
  </si>
  <si>
    <t>• Se realizan las actividades de acuerdo al plan de trabajo de Hospital Verde y Saludable para el año 2020. A continuación, se presentan las actividades planeadas versus las actividades ejecutadas durante el primer trimestre de gestión. Los soportes de cada una de ellas se encuentran en los archivos anexos</t>
  </si>
  <si>
    <t xml:space="preserve">• Se ejecutaron 11 de las 13 actividades planeadas en el primer trimestre, dando cumplimiento al 80% de la actividad. </t>
  </si>
  <si>
    <t xml:space="preserve">• Las fechas de las actividades pueden cambiar y no llevarse a cabo en los días y fechas señalados.
• No se realizó la renovación del acuerdo de reciclaje debido a que la empresa ASOREMA no se había acercado a las instalaciones del Hospital y luego debido a la pandemia, no se les ha permitido la movilización.
</t>
  </si>
  <si>
    <t>• Se recolectaron todos los datos necesarios para el cálculo de la huella de carbono del año 2019. A continuación, se muestran algunas cifras necesarias para la obtención de las toneladas de dióxido de carbon.</t>
  </si>
  <si>
    <t>• El área de gestión ambiental conoce la plataforma de Cundinamarca más Verde, por lo tanto, se desenvolverá más fácil a la hora de cargar la información recolectada.</t>
  </si>
  <si>
    <t xml:space="preserve">• Los datos no se encuentran centralizados </t>
  </si>
  <si>
    <t xml:space="preserve">• Se realizó la recolección de los productos de la huerta.
• Se supervisa la siembra de los árboles, se encuentra que debido a condiciones climatológicas se perdieron 20 de los individuos sembrados, para un total de 30 árboles que se mantienen de la siembra anterior, entre los cuales se encuentran sauces, chicalás, casco de vaca y ocobos.
</t>
  </si>
  <si>
    <t>• El personal de mantenimiento de la ESE cuenta con actitud y disposición para el trabajo de jardinería, a lo cual se suman algunos conductores y funcionarios.</t>
  </si>
  <si>
    <t xml:space="preserve">• No se cuenta con sistemas de riego automático.
• El personal no es suficiente para realizar las supervisiones y aplicar los debidos cuidados.
</t>
  </si>
  <si>
    <t>• Se realizó la caracterización de los residuos aprovechables que se generan en la ESE y en el puesto de salud de Nocaima, a través del diagnóstico ambiental inicial realizado por el área de gestión ambiental.</t>
  </si>
  <si>
    <t xml:space="preserve">• Los residuos aprovechables han sido previamente identificados por el personal de servicios generales y clasificados de acuerdo a sus características, desde el proceso de reciclaje del año anterior. 
• Se diseña nuevo formato para la entrega de los residuos aprovechables con el fin de distinguir la cantidad que se genera en el hospital por cada uno de ellos.
</t>
  </si>
  <si>
    <t>• Pese a que se cuenta con el conocimiento de caracterización y clasificación de los residuos aprovechables generados en la ESE aún se observa falta de cultura de segregación en la fuente e insuficiencia de puntos fijos de recolección que faciliten el transporte y pesaje de los mismos</t>
  </si>
  <si>
    <t>• Plan actualizado y documentado con base en el diagnóstico ambiental inicial, que incluye el inventario de recipientes</t>
  </si>
  <si>
    <t>• Se encuentra el plan documentado, con las características de una buena técnica de segregación, con base en lineamientos de la CAR, entregados en los talleres de la adaptación del recipiente PETCAR.</t>
  </si>
  <si>
    <t>• No se ha realizado el evento de participación dinámica, para que el personal de la salud del hospital de La Vega y el puesto de salud de Nocaima reconozcan la importancia de los programas de hospital verde y para que las personas se interesen en el cuidado del medio ambiente.</t>
  </si>
  <si>
    <t>ACTIVIDAD NO PROGRAMDA PARA ESTE TRIMESTRE</t>
  </si>
  <si>
    <t>• Se cambió el formato RH1 para que se pueda evidenciar la generación de residuos por área, esto a partir del mes de marzo, entre tanto el indicador continúa siendo a nivel general de la institucional.</t>
  </si>
  <si>
    <t xml:space="preserve">• El personal de servicios generales e encuentra a disposición de lkas actividades del plan de reciclaje y realizan la recolección y disposición de forma correcta. </t>
  </si>
  <si>
    <t>• Se disminuyó la generación de residuos reciclables debido a la poca afluencia de personal y de usuarios</t>
  </si>
  <si>
    <t>7.5%</t>
  </si>
  <si>
    <t>gambientaleselavega-cundinamarca.gov.co</t>
  </si>
  <si>
    <t xml:space="preserve">Durante la vigencia del periodo al cual se le realiza este informe en el área de Archivo Central de la ESE Hospital de la Vega y Puesto de Salud de Nocaima se puede evidenciar el sostenimiento de  los siguientes logros
• Institucionalizar el área de Archivo Central y Archivo Clínico en el Hospital y en el Puesto de Salud de Nocaima dando cumplimiento a la Normatividades vigentes.
• El 90% de los colaboradores recibieron capacitación en Gestión Documental y Técnicas de Archivo.
• Elaboración, estandarización y socialización de los procedimientos para la custodia, administración, conservación de los documentos Institucionales Historia Clínica.
• Establecer puntos de Control Entrada, Salida y Préstamo de Documentos.
•  Elaboración, socialización de la Políticas PINAR y Gestión Documental.
• Elaboración de los Instrumentos Archivísticos. 
• Organización de los Archivos de Gestión.
• Ajustes a  las TRD y a los actos administrativos que ameritaban los soportes para el envió 
• Realización de la transferencia Documental año 2018.
• Programación Cronograma Transferencia Documental año 2018.
• Inventarios documentos que ingresan al Área de Archivo Central 
• Se garantiza la oportunidad de respuesta a las solicitudes de los usuarios y entes Externos.   
• La ESE cuenta con el 90% de documentos codificados 
</t>
  </si>
  <si>
    <t xml:space="preserve">Con la finalidad de dar continuidad y sostenibilidad del Programa de Gestión Documental se elabora un Plan de Acción para el primer semestre año 2020 con la siguiente planeación: 
• Aprobación de las Tablas de Retención Documental 
• Adoptar, socializar e implementar las Tablas de Retención Documental
• Capacitar a los colaboradores que ingresen en el I semestre a la ESE en Gestión Documental y Técnicas de Archivo.
• El espacio físico asignado para el Archivo Central a la fecha no es suficiente por la demanda de ingreso documentos, además aumenta el ingreso por la Transferencia programada.
•  Sistemas de información 
</t>
  </si>
  <si>
    <t xml:space="preserve">se elaboro un plan de accion vigencia 2020 </t>
  </si>
  <si>
    <t>ACTIVIDAD NO PROGRAMADA PARA ESTE TRIMESTRE</t>
  </si>
  <si>
    <t>• Realización de acuerdos de modificación al presupuesto y plan de adquisiciones</t>
  </si>
  <si>
    <t xml:space="preserve">: Los acuerdos se realizan con previa planeación y está sustentada bajo unas condiciones y justificación técnica económica.
</t>
  </si>
  <si>
    <t>Debilidades: Este sujeto a la aprobación del CONFISCUN por esto los acuerdos que se realicen finalizando un trimestre serán aprobados por el CONFISCUN iniciando el segundo trimestre.</t>
  </si>
  <si>
    <t>• Cargue de las modificaciones al plan de adquisiciones de la E.S.E Hospital de La Vega en la página web de la entidad y el SECOP</t>
  </si>
  <si>
    <t>Los acuerdos se realizan con previa planeación y está sustentada bajo unas condiciones y justificación técnica económica</t>
  </si>
  <si>
    <t>Este sujeto a la aprobación del CONFISCUN por esto los acuerdos que se realicen finalizando un trimestre serán aprobados por el CONFISCUN iniciando el segundo trimestre</t>
  </si>
  <si>
    <t>8.75%</t>
  </si>
  <si>
    <t xml:space="preserve">SE REALIZA ACTULIAZACION DE DOCUMENTO </t>
  </si>
  <si>
    <t xml:space="preserve">DOCUEMNTO ACTULIZADO </t>
  </si>
  <si>
    <t>SE REALIZA LA REEVISON DE TODA LA DOUMEHTACION DEL PERSONAL INSTITUCIONAL PARA REALIZAR EL CARGUE DE LAS HOJAS DE VIDAD DEL PERSONAL.</t>
  </si>
  <si>
    <t>PLAN ACTUALIZADO</t>
  </si>
  <si>
    <t xml:space="preserve">RELACION DE HOJAS DE VIDA </t>
  </si>
  <si>
    <t xml:space="preserve">DOCUMENTO ACTUALIZADO </t>
  </si>
  <si>
    <t>El área de talento humano cuenta con la oportunidad asociada a incrementar la participación de los servicios de la entidad en los procesos de capacitación para el fortalecimiento de las competencias del ser, saber y hacer, lo cual abarca la cobertura de las capacitaciones por tal motivo se fija plazo máximo 15 DE MAYO DE 2020, de igual forma se identifica un riesgo asociado al análisis de las evaluaciones de efectividad que se aplican tras realizar una capacitación impactando el objetivo trazado el cual es fortalecer y contribuir con las capacidades, destrezas, habilidades, valores y competencias, mejorando la productividad a través del proceso de capacitación para perfeccionar su desempeño y desarrollo integral de los contratistas</t>
  </si>
  <si>
    <t xml:space="preserve">El Plan Institucional de capacitaciones en donde se contempla las capacitaciones para los contratistas de la E.S.E., no está al 100% motivo por el cual se le solicita a los responsables de la ejecución del mismo los soportes para realizar seguimiento y poder medir el porcentaje de ejecución a lo cual los contratistas se comprometen a realizar la socialización y entregar los soportes al área de Talento Humano el día 15 de  mayo de  2020
</t>
  </si>
  <si>
    <t>Se identifica como fortaleza que la construcción del Plan Institucional de Capacitación se realiza con base a la identificación de las necesidades por parte de los contratistas.</t>
  </si>
  <si>
    <t>Si bien es cierto el Plan Institucional de Capacitación contempla las actividades propuestas y cumple con los objetivos principales, se contemplará en el cronograma de actividades la realización de capacitaciones informales que fomenten la recreación y bienestar de los contratistas, por lo cual se dejará a consideración evaluar la viabilidad de incorporar las mismas en futuros Planes Institucionales de Capacitación</t>
  </si>
  <si>
    <t xml:space="preserve">• Se realizarán seguimientos mensuales al Plan de Acción por parte del área de Talento Humano, así como un seguimiento continuo de la ejecución del cronograma de actividades del Plan Institucional de Capacitación.
• Establecer indicadores asociados a la cobertura del Plan Institucional de Capacitación el cual se medirá semestralmente.
</t>
  </si>
  <si>
    <t>El objetivo del plan de incentivos es fortalecer el vínculo de pertenencia y sentimiento de orgullo al trabajar en la E.S.E. El área de talento humano para dar cumplimiento al plan de incentivos tiene como objetivo generar actividades que contribuyan al mejoramiento de la calidad de vida de los contratistas y para ello se potencializara el plan de bienestar con el fin de garantizar un ambiente favorable en el desarrollo de las actividades laborales.</t>
  </si>
  <si>
    <t xml:space="preserve">Promover a la alta motivación y compromiso de los colaboradores de la E.S.E Hospital de la Vega que permita la obtención resultados positivos en una evaluación de desempeño objetiva y válida. 
➢ Permitir el desarrollo de condiciones contextuales que permitan el desarrollo facultades como la creatividad, el sentido de pertenencia y la participación activa en los colaboradores vinculados a la E.S.E. 
➢ Permitir el desarrollo de los valores organizacionales relacionados a la responsabilidad ética y social del colaborador. 
</t>
  </si>
  <si>
    <t xml:space="preserve">DOCUEMNTO ACTUALIZADO </t>
  </si>
  <si>
    <t xml:space="preserve">TENEIENDO ENCUENTA EL DIAGNOSTICO INSTITUCIONAL SE CONSTRUYE PLAN DE INCENTIVOS INSTITUCIONALS </t>
  </si>
  <si>
    <t xml:space="preserve">Se gestiona por parte de la gerencia para el área asistencial una finca para que puedan ir a descansar todas las noches como medida de bienestar en la pandemia del Covid19 y como valor agregado a un incentivo y bienestar institucional.
Se les brinda almuerzo y cena a los trabajadores de urgencias como incentivo y bienestar de los contratistas en la pandemia del Covid19 y durante dos meses más
</t>
  </si>
  <si>
    <t>SE CUENTA CON UN RESPONSABLE DEL SGSST</t>
  </si>
  <si>
    <t xml:space="preserve">SE REALIZA PLAN DE TRABAJO ANAUL </t>
  </si>
  <si>
    <t xml:space="preserve">SE CUENTA  CON UN RESPONSABLE DEL SISTEMA </t>
  </si>
  <si>
    <t xml:space="preserve">SE REALIZA ACTUALIZACION DEL DOCUMENTO </t>
  </si>
  <si>
    <t xml:space="preserve">PLAN DE ACION ACTUALIZADO </t>
  </si>
  <si>
    <t>CON EL EQUIPO DE SITEMAS INSTITUCIONALES SE REALIZA LA ACTULIZACION DEL DOCUMENTO.</t>
  </si>
  <si>
    <t xml:space="preserve">PAGINA WEP ACTULIZADA </t>
  </si>
  <si>
    <t>SE REALIZA CARGUE Y ACTULIZACION JUNTA CON LE LIDER DE CALDAD Y LAEACION INSTITUCIONAL Y ELINGENIERO SEBASTIAN GARCIA QUE ES EL REPONSABLE DE DICHA ACTIVIDAD</t>
  </si>
  <si>
    <t xml:space="preserve">SE CUENTA CON UNA METRIZ DE SEGUIMINETO QUE ESTA ENE L 90 % DE  CUMPLIMIEMTO </t>
  </si>
  <si>
    <t xml:space="preserve">LA INOFRMAION ES ENTREGADA POR FUERA DE LOS TIEMPOS ESTABLECIDOS </t>
  </si>
  <si>
    <r>
      <t>Aumentar en</t>
    </r>
    <r>
      <rPr>
        <sz val="12"/>
        <color rgb="FFFF0000"/>
        <rFont val="Calibri"/>
        <family val="2"/>
        <scheme val="minor"/>
      </rPr>
      <t xml:space="preserve"> </t>
    </r>
    <r>
      <rPr>
        <sz val="12"/>
        <rFont val="Calibri"/>
        <family val="2"/>
        <scheme val="minor"/>
      </rPr>
      <t xml:space="preserve">0.5% la satisfaccion global de los usuarios </t>
    </r>
  </si>
  <si>
    <r>
      <rPr>
        <b/>
        <sz val="12"/>
        <color theme="1"/>
        <rFont val="Calibri"/>
        <family val="2"/>
        <scheme val="minor"/>
      </rPr>
      <t>Elaborar la Muestra y Aplicar</t>
    </r>
    <r>
      <rPr>
        <sz val="12"/>
        <color theme="1"/>
        <rFont val="Calibri"/>
        <family val="2"/>
        <scheme val="minor"/>
      </rPr>
      <t xml:space="preserve"> encuestas de satisfacción de usuarios por servicios en la ESE Hospital de La Vega </t>
    </r>
  </si>
  <si>
    <r>
      <rPr>
        <b/>
        <sz val="12"/>
        <color theme="1"/>
        <rFont val="Calibri"/>
        <family val="2"/>
        <scheme val="minor"/>
      </rPr>
      <t>Elaborar la Muestra y Aplicar</t>
    </r>
    <r>
      <rPr>
        <sz val="12"/>
        <color theme="1"/>
        <rFont val="Calibri"/>
        <family val="2"/>
        <scheme val="minor"/>
      </rPr>
      <t xml:space="preserve"> encuestas de satisfacción de usuarios por servicios en el puesto de salud de Nocaima</t>
    </r>
  </si>
  <si>
    <r>
      <rPr>
        <b/>
        <sz val="12"/>
        <color theme="1"/>
        <rFont val="Calibri"/>
        <family val="2"/>
        <scheme val="minor"/>
      </rPr>
      <t>Realizar</t>
    </r>
    <r>
      <rPr>
        <sz val="12"/>
        <color theme="1"/>
        <rFont val="Calibri"/>
        <family val="2"/>
        <scheme val="minor"/>
      </rPr>
      <t xml:space="preserve"> análisis e identificación de acciones de mejoramiento. </t>
    </r>
  </si>
  <si>
    <r>
      <rPr>
        <b/>
        <sz val="12"/>
        <color theme="1"/>
        <rFont val="Calibri"/>
        <family val="2"/>
        <scheme val="minor"/>
      </rPr>
      <t>Realizar</t>
    </r>
    <r>
      <rPr>
        <sz val="12"/>
        <color theme="1"/>
        <rFont val="Calibri"/>
        <family val="2"/>
        <scheme val="minor"/>
      </rPr>
      <t xml:space="preserve"> seguimiento de la implementación de acciones de mejoramiento</t>
    </r>
  </si>
  <si>
    <r>
      <rPr>
        <b/>
        <sz val="12"/>
        <color theme="1"/>
        <rFont val="Calibri"/>
        <family val="2"/>
        <scheme val="minor"/>
      </rPr>
      <t xml:space="preserve">Socializar </t>
    </r>
    <r>
      <rPr>
        <sz val="12"/>
        <color theme="1"/>
        <rFont val="Calibri"/>
        <family val="2"/>
        <scheme val="minor"/>
      </rPr>
      <t>la política de humanización al 5% los usuarios de los servicios de urgencias que asisten en el mes a la E.S.E Hospital de La Vega</t>
    </r>
  </si>
  <si>
    <r>
      <rPr>
        <b/>
        <sz val="12"/>
        <color theme="1"/>
        <rFont val="Calibri"/>
        <family val="2"/>
        <scheme val="minor"/>
      </rPr>
      <t>Socializar</t>
    </r>
    <r>
      <rPr>
        <sz val="12"/>
        <color theme="1"/>
        <rFont val="Calibri"/>
        <family val="2"/>
        <scheme val="minor"/>
      </rPr>
      <t xml:space="preserve"> la política de humanización al 3% los usuarios de los servicios de consulta externa que asisten en el año a la E.S.E Hospital de La Vega y el puesto de salud de Nocaima</t>
    </r>
  </si>
  <si>
    <r>
      <rPr>
        <b/>
        <sz val="12"/>
        <color theme="1"/>
        <rFont val="Calibri"/>
        <family val="2"/>
        <scheme val="minor"/>
      </rPr>
      <t>Seguimiento</t>
    </r>
    <r>
      <rPr>
        <sz val="12"/>
        <color theme="1"/>
        <rFont val="Calibri"/>
        <family val="2"/>
        <scheme val="minor"/>
      </rPr>
      <t xml:space="preserve">  del plan de accion del programa de Humanizacion</t>
    </r>
  </si>
  <si>
    <r>
      <rPr>
        <b/>
        <sz val="12"/>
        <color theme="1"/>
        <rFont val="Calibri"/>
        <family val="2"/>
        <scheme val="minor"/>
      </rPr>
      <t>Evalua</t>
    </r>
    <r>
      <rPr>
        <sz val="12"/>
        <color theme="1"/>
        <rFont val="Calibri"/>
        <family val="2"/>
        <scheme val="minor"/>
      </rPr>
      <t>r el conocimiento sobre la política y el programa de humanización en los contratistas de la E.S.E Hospital de La Vega y el puesto de salud de Nocaima</t>
    </r>
  </si>
  <si>
    <r>
      <rPr>
        <b/>
        <sz val="12"/>
        <rFont val="Calibri"/>
        <family val="2"/>
        <scheme val="minor"/>
      </rPr>
      <t>Realizar</t>
    </r>
    <r>
      <rPr>
        <sz val="12"/>
        <rFont val="Calibri"/>
        <family val="2"/>
        <scheme val="minor"/>
      </rPr>
      <t xml:space="preserve"> la gestión documental  el 100% de los documentos solicitados en habilitacion</t>
    </r>
  </si>
  <si>
    <r>
      <rPr>
        <b/>
        <sz val="12"/>
        <rFont val="Calibri"/>
        <family val="2"/>
        <scheme val="minor"/>
      </rPr>
      <t>Elaborar</t>
    </r>
    <r>
      <rPr>
        <sz val="12"/>
        <rFont val="Calibri"/>
        <family val="2"/>
        <scheme val="minor"/>
      </rPr>
      <t xml:space="preserve"> y entregar informes de manera oportuna. </t>
    </r>
  </si>
  <si>
    <r>
      <rPr>
        <b/>
        <sz val="12"/>
        <rFont val="Calibri"/>
        <family val="2"/>
        <scheme val="minor"/>
      </rPr>
      <t>Realizar</t>
    </r>
    <r>
      <rPr>
        <sz val="12"/>
        <rFont val="Calibri"/>
        <family val="2"/>
        <scheme val="minor"/>
      </rPr>
      <t xml:space="preserve"> a traves de MOCA seguimiento de envio y la calidad de los mismos.</t>
    </r>
  </si>
  <si>
    <r>
      <rPr>
        <b/>
        <sz val="12"/>
        <rFont val="Calibri"/>
        <family val="2"/>
        <scheme val="minor"/>
      </rPr>
      <t>Analizar</t>
    </r>
    <r>
      <rPr>
        <sz val="12"/>
        <rFont val="Calibri"/>
        <family val="2"/>
        <scheme val="minor"/>
      </rPr>
      <t xml:space="preserve">  de indicadores internos y externos ( 2193, 256)</t>
    </r>
  </si>
  <si>
    <r>
      <rPr>
        <b/>
        <sz val="12"/>
        <rFont val="Calibri"/>
        <family val="2"/>
        <scheme val="minor"/>
      </rPr>
      <t xml:space="preserve">Elaborar </t>
    </r>
    <r>
      <rPr>
        <sz val="12"/>
        <rFont val="Calibri"/>
        <family val="2"/>
        <scheme val="minor"/>
      </rPr>
      <t xml:space="preserve">de PAMEC con los requerimiento establecidos en la normatividad vigente. </t>
    </r>
  </si>
  <si>
    <r>
      <rPr>
        <b/>
        <sz val="12"/>
        <rFont val="Calibri"/>
        <family val="2"/>
        <scheme val="minor"/>
      </rPr>
      <t>Adopcion del PAMEC</t>
    </r>
    <r>
      <rPr>
        <sz val="12"/>
        <rFont val="Calibri"/>
        <family val="2"/>
        <scheme val="minor"/>
      </rPr>
      <t xml:space="preserve">. </t>
    </r>
  </si>
  <si>
    <r>
      <rPr>
        <b/>
        <sz val="12"/>
        <rFont val="Calibri"/>
        <family val="2"/>
        <scheme val="minor"/>
      </rPr>
      <t>Seguimiento</t>
    </r>
    <r>
      <rPr>
        <sz val="12"/>
        <rFont val="Calibri"/>
        <family val="2"/>
        <scheme val="minor"/>
      </rPr>
      <t xml:space="preserve"> a la ejecución de actividades </t>
    </r>
  </si>
  <si>
    <r>
      <rPr>
        <b/>
        <sz val="12"/>
        <rFont val="Calibri"/>
        <family val="2"/>
        <scheme val="minor"/>
      </rPr>
      <t>Seguimiento</t>
    </r>
    <r>
      <rPr>
        <sz val="12"/>
        <rFont val="Calibri"/>
        <family val="2"/>
        <scheme val="minor"/>
      </rPr>
      <t xml:space="preserve"> trimestral de avances y formulación de nuevas acciones para el cierre de brechas.</t>
    </r>
  </si>
  <si>
    <r>
      <rPr>
        <b/>
        <sz val="16"/>
        <color rgb="FF212121"/>
        <rFont val="Calibri"/>
        <family val="2"/>
        <scheme val="minor"/>
      </rPr>
      <t>Diseñar</t>
    </r>
    <r>
      <rPr>
        <sz val="16"/>
        <color rgb="FF212121"/>
        <rFont val="Calibri"/>
        <family val="2"/>
        <scheme val="minor"/>
      </rPr>
      <t xml:space="preserve"> plan de trabajo para la ejecución de la estrategia hospitales verdes determinando como minimo dos objetivos a trabajar de la politica.  </t>
    </r>
  </si>
  <si>
    <r>
      <rPr>
        <b/>
        <sz val="16"/>
        <color rgb="FF212121"/>
        <rFont val="Calibri"/>
        <family val="2"/>
        <scheme val="minor"/>
      </rPr>
      <t xml:space="preserve">Divulgar </t>
    </r>
    <r>
      <rPr>
        <sz val="16"/>
        <color rgb="FF212121"/>
        <rFont val="Calibri"/>
        <family val="2"/>
        <scheme val="minor"/>
      </rPr>
      <t>las políticas ambientales de la ESE Hospital de La Vega y el puesto de salud de Nocaima.</t>
    </r>
  </si>
  <si>
    <r>
      <rPr>
        <b/>
        <sz val="16"/>
        <color rgb="FF212121"/>
        <rFont val="Calibri"/>
        <family val="2"/>
        <scheme val="minor"/>
      </rPr>
      <t xml:space="preserve">Ejecutar </t>
    </r>
    <r>
      <rPr>
        <sz val="16"/>
        <color rgb="FF212121"/>
        <rFont val="Calibri"/>
        <family val="2"/>
        <scheme val="minor"/>
      </rPr>
      <t>las actividades propuestas en el plan de trabajo de hospitales verdes.</t>
    </r>
  </si>
  <si>
    <r>
      <rPr>
        <b/>
        <sz val="16"/>
        <color rgb="FF212121"/>
        <rFont val="Calibri"/>
        <family val="2"/>
        <scheme val="minor"/>
      </rPr>
      <t xml:space="preserve">Cálculo </t>
    </r>
    <r>
      <rPr>
        <sz val="16"/>
        <color rgb="FF212121"/>
        <rFont val="Calibri"/>
        <family val="2"/>
        <scheme val="minor"/>
      </rPr>
      <t>de la Huella de Carbono de la ESE.</t>
    </r>
  </si>
  <si>
    <r>
      <rPr>
        <b/>
        <sz val="16"/>
        <color theme="1"/>
        <rFont val="Calibri"/>
        <family val="2"/>
        <scheme val="minor"/>
      </rPr>
      <t>Realizar</t>
    </r>
    <r>
      <rPr>
        <sz val="16"/>
        <color theme="1"/>
        <rFont val="Calibri"/>
        <family val="2"/>
        <scheme val="minor"/>
      </rPr>
      <t xml:space="preserve"> la caracterización de los residuos aprovechables que se generan en la prestación del servicio de salud. </t>
    </r>
  </si>
  <si>
    <r>
      <rPr>
        <b/>
        <sz val="16"/>
        <color theme="1"/>
        <rFont val="Calibri"/>
        <family val="2"/>
        <scheme val="minor"/>
      </rPr>
      <t>Actualizar</t>
    </r>
    <r>
      <rPr>
        <sz val="16"/>
        <color theme="1"/>
        <rFont val="Calibri"/>
        <family val="2"/>
        <scheme val="minor"/>
      </rPr>
      <t xml:space="preserve"> el plan de acción del programa de reciclaje.</t>
    </r>
  </si>
  <si>
    <r>
      <rPr>
        <b/>
        <sz val="16"/>
        <color theme="1"/>
        <rFont val="Calibri"/>
        <family val="2"/>
        <scheme val="minor"/>
      </rPr>
      <t>Implementar</t>
    </r>
    <r>
      <rPr>
        <sz val="16"/>
        <color theme="1"/>
        <rFont val="Calibri"/>
        <family val="2"/>
        <scheme val="minor"/>
      </rPr>
      <t xml:space="preserve"> las acciones específicas definidas en el programa de reciclaje</t>
    </r>
  </si>
  <si>
    <r>
      <rPr>
        <b/>
        <sz val="16"/>
        <color theme="1"/>
        <rFont val="Calibri"/>
        <family val="2"/>
        <scheme val="minor"/>
      </rPr>
      <t>Realiza</t>
    </r>
    <r>
      <rPr>
        <sz val="16"/>
        <color theme="1"/>
        <rFont val="Calibri"/>
        <family val="2"/>
        <scheme val="minor"/>
      </rPr>
      <t>r evaluación y seguimiento al programa de reciclaje</t>
    </r>
  </si>
  <si>
    <r>
      <rPr>
        <b/>
        <sz val="16"/>
        <rFont val="Calibri"/>
        <family val="2"/>
        <scheme val="minor"/>
      </rPr>
      <t>Actualización</t>
    </r>
    <r>
      <rPr>
        <sz val="16"/>
        <rFont val="Calibri"/>
        <family val="2"/>
        <scheme val="minor"/>
      </rPr>
      <t xml:space="preserve"> del plan de acción ahorro y uso eficiente de agua, energía y papel .</t>
    </r>
  </si>
  <si>
    <r>
      <rPr>
        <b/>
        <sz val="16"/>
        <rFont val="Calibri"/>
        <family val="2"/>
        <scheme val="minor"/>
      </rPr>
      <t xml:space="preserve">Medición </t>
    </r>
    <r>
      <rPr>
        <sz val="16"/>
        <rFont val="Calibri"/>
        <family val="2"/>
        <scheme val="minor"/>
      </rPr>
      <t>periódica del consumo de agua, energía y papel.</t>
    </r>
  </si>
  <si>
    <r>
      <rPr>
        <b/>
        <sz val="16"/>
        <rFont val="Calibri"/>
        <family val="2"/>
        <scheme val="minor"/>
      </rPr>
      <t>Aplicación</t>
    </r>
    <r>
      <rPr>
        <sz val="16"/>
        <rFont val="Calibri"/>
        <family val="2"/>
        <scheme val="minor"/>
      </rPr>
      <t xml:space="preserve"> de una estrategia de sensibilización institucional en relación al ahorro y uso eficiente del recurso hídrico, la energía y el papel.</t>
    </r>
  </si>
  <si>
    <t>I SEMESTRE</t>
  </si>
  <si>
    <t>Se realiza seguimento al plan de trabajo y se anexan soportes de las actividades realziadas</t>
  </si>
  <si>
    <t>Se realizan las actividades de acuerdo al plan de trabajo de Hospital Verde y Saludable para el año 2020. A continuación, se presentan las actividades planeadas versus las actividades ejecutadas durante el primer trimestre de gestión. Los soportes de cada una de ellas se encuentran en los archivos anexos.</t>
  </si>
  <si>
    <t>Las fechas de las actividades pueden cambiar y no llevarse a cabo en los días y fechas señalados.</t>
  </si>
  <si>
    <t xml:space="preserve">Se ejecutaron 9 de las 13 actividades planeadas en el primer semestre, dando cumplimiento al 69% de la actividad. </t>
  </si>
  <si>
    <t xml:space="preserve">Se realizó la recolección de árboles donados por el municipio. 
Con colaboración de las algunas personas de diferentes dependencias de la ESE se realizo la siembra de 8 arboles entre los cuales se encuentran especies como: ocobos, guayacán, matarratón. 
Se realizo en colaboración de auxiliares de servicios generales y de conductores, el respectivo mantenimiento de los arboles sembrados el día de la actividad y de algunos que ya se encontraban en la ESE. </t>
  </si>
  <si>
    <t>El personal de mantenimiento de la ESE cuenta con actitud y disposición para el trabajo de jardinería, a lo cual se suman algunos conductores y funcionarios.</t>
  </si>
  <si>
    <t>No se cuenta con sistemas de riego automático.
El personal no es suficiente para realizar las supervisiones y aplicar los debidos cuidados.</t>
  </si>
  <si>
    <t>Se realizó la caracterización de los residuos aprovechables que se generan en la ESE y en el puesto de salud de Nocaima, a través del diagnóstico ambiental inicial realizado por el área de gestión ambiental.</t>
  </si>
  <si>
    <t>Los residuos aprovechables han sido previamente identificados por el personal de servicios generales y clasificados de acuerdo a sus características, desde el proceso de reciclaje del año anterior. 
Se diseña nuevo formato para la entrega de los residuos aprovechables con el fin de distinguir la cantidad que se genera en el hospital por cada uno de ellos.</t>
  </si>
  <si>
    <t>Pese a que se cuenta con el conocimiento de caracterización y clasificación de los residuos aprovechables generados en la ESE aún se observa falta de cultura de segregación en la fuente e insuficiencia de puntos fijos de recolección que faciliten el transporte y pesaje de los mismos.</t>
  </si>
  <si>
    <t xml:space="preserve">El grupo de ingeniería de sistemas de la ESE realizó el aplicativo para la realización de los consentimientos informados de manera digital, de manera que se ahorra el consumo de papel. </t>
  </si>
  <si>
    <t>El área de gestión ambiental conoce la plataforma de Cundinamarca más Verde, por lo tanto, se desenvolverá más fácil a la hora de cargar la información recolectada.</t>
  </si>
  <si>
    <t>No se ha realizado el evento de participación dinámica, para que el personal de la salud del hospital de La Vega y el puesto de salud de Nocaima reconozcan la importancia de los programas de hospital verde y para que las personas se interesen en el cuidado del medio ambiente.</t>
  </si>
  <si>
    <t xml:space="preserve">Se cambió el formato RH1 para que se pueda evidenciar la generación de residuos por área, esto a partir del mes de marzo, entre tanto el indicador continúa siendo a nivel general de la institución.
Se realizo el cargue de la información de residuos peligrosos al aplicativo RUA del IDEAM </t>
  </si>
  <si>
    <t xml:space="preserve">El personal de servicios generales e encuentra a disposición de las actividades del plan de reciclaje y realizan la recolección y disposición de forma correcta. </t>
  </si>
  <si>
    <t>Se disminuyó la generación de residuos reciclables debido a la poca afluencia de personal y de usuarios.</t>
  </si>
  <si>
    <t>CERTIFICACON DE INSCRIPCION AL REGISTRO DE GENERADORES PELIGROSOS</t>
  </si>
  <si>
    <t>Capacitacion de manejo de residuos peligrosos</t>
  </si>
  <si>
    <t xml:space="preserve">Biológicos y contaminados nos colaboró con la realización de capacitación de residuos peligrosos hospitalarios. </t>
  </si>
  <si>
    <t xml:space="preserve">Generar conocimiento a los empleados de la ESE para que realicen la adecuada segregación de estos residuos que general el hospital, y a si mismo poder contribuir al cuidado del medio ambiente. </t>
  </si>
  <si>
    <t xml:space="preserve">Estas capacitaciones se están realizando de forma virtual para las personas que se les facilite el manejo de los tics, y presencial para el personal que no tiene ningún conocimiento sobre el manejo de estas plataformas virtuales. </t>
  </si>
  <si>
    <r>
      <rPr>
        <b/>
        <sz val="14"/>
        <color theme="1"/>
        <rFont val="Calibri"/>
        <family val="2"/>
        <scheme val="minor"/>
      </rPr>
      <t>Realizar</t>
    </r>
    <r>
      <rPr>
        <sz val="14"/>
        <color theme="1"/>
        <rFont val="Calibri"/>
        <family val="2"/>
        <scheme val="minor"/>
      </rPr>
      <t xml:space="preserve"> actividades lúdicas y educativas a los pacientes de primera infancia e infancia, en el consultorio odontologico y en los jardines infantiles.</t>
    </r>
  </si>
  <si>
    <r>
      <rPr>
        <b/>
        <sz val="14"/>
        <color theme="1"/>
        <rFont val="Calibri"/>
        <family val="2"/>
        <scheme val="minor"/>
      </rPr>
      <t xml:space="preserve">Realizar </t>
    </r>
    <r>
      <rPr>
        <sz val="14"/>
        <color theme="1"/>
        <rFont val="Calibri"/>
        <family val="2"/>
        <scheme val="minor"/>
      </rPr>
      <t>actividades educativas a través de la identificación de acumulación de placa bacteriana desde los 2 años hasta los 10 años de edad</t>
    </r>
  </si>
  <si>
    <r>
      <rPr>
        <b/>
        <sz val="14"/>
        <color theme="1"/>
        <rFont val="Calibri"/>
        <family val="2"/>
        <scheme val="minor"/>
      </rPr>
      <t>Aplicar</t>
    </r>
    <r>
      <rPr>
        <sz val="14"/>
        <color theme="1"/>
        <rFont val="Calibri"/>
        <family val="2"/>
        <scheme val="minor"/>
      </rPr>
      <t xml:space="preserve"> de barniz de fluor al 50% de los niños en primera infancia y niñez asistentes a la consulta de odontología y actividad extramural.</t>
    </r>
  </si>
  <si>
    <r>
      <rPr>
        <b/>
        <sz val="14"/>
        <color rgb="FF000000"/>
        <rFont val="Calibri"/>
        <family val="2"/>
        <scheme val="minor"/>
      </rPr>
      <t>Realizar</t>
    </r>
    <r>
      <rPr>
        <sz val="14"/>
        <color rgb="FF000000"/>
        <rFont val="Calibri"/>
        <family val="2"/>
        <scheme val="minor"/>
      </rPr>
      <t xml:space="preserve"> detartraje supragingival en adultos.</t>
    </r>
  </si>
  <si>
    <r>
      <rPr>
        <b/>
        <sz val="14"/>
        <color theme="1"/>
        <rFont val="Calibri"/>
        <family val="2"/>
        <scheme val="minor"/>
      </rPr>
      <t>Realizar</t>
    </r>
    <r>
      <rPr>
        <sz val="14"/>
        <color theme="1"/>
        <rFont val="Calibri"/>
        <family val="2"/>
        <scheme val="minor"/>
      </rPr>
      <t xml:space="preserve"> educación en actividad física como factor protector de la enfermedad con pacientes asistentes al club de cronico (HTA - Diabetes)</t>
    </r>
  </si>
  <si>
    <r>
      <rPr>
        <b/>
        <sz val="14"/>
        <color theme="1"/>
        <rFont val="Calibri"/>
        <family val="2"/>
        <scheme val="minor"/>
      </rPr>
      <t>Realizar</t>
    </r>
    <r>
      <rPr>
        <sz val="14"/>
        <color theme="1"/>
        <rFont val="Calibri"/>
        <family val="2"/>
        <scheme val="minor"/>
      </rPr>
      <t xml:space="preserve"> toma casual de tensión arterial en los servicios de consulta externa y urgencias.</t>
    </r>
  </si>
  <si>
    <r>
      <rPr>
        <b/>
        <sz val="14"/>
        <color theme="1"/>
        <rFont val="Calibri"/>
        <family val="2"/>
        <scheme val="minor"/>
      </rPr>
      <t>Realizar</t>
    </r>
    <r>
      <rPr>
        <sz val="14"/>
        <color theme="1"/>
        <rFont val="Calibri"/>
        <family val="2"/>
        <scheme val="minor"/>
      </rPr>
      <t xml:space="preserve"> la valoración aleatoria de pacientes con el test de Findrisk en el servicio de consulta externa </t>
    </r>
  </si>
  <si>
    <r>
      <rPr>
        <b/>
        <sz val="14"/>
        <color theme="1"/>
        <rFont val="Calibri"/>
        <family val="2"/>
        <scheme val="minor"/>
      </rPr>
      <t>Diseñar</t>
    </r>
    <r>
      <rPr>
        <sz val="14"/>
        <color theme="1"/>
        <rFont val="Calibri"/>
        <family val="2"/>
        <scheme val="minor"/>
      </rPr>
      <t xml:space="preserve"> plan de Implementación de la guia de HTA - Diabetes de Ministerio de la Protección Social</t>
    </r>
  </si>
  <si>
    <r>
      <rPr>
        <b/>
        <sz val="14"/>
        <color theme="1"/>
        <rFont val="Calibri"/>
        <family val="2"/>
        <scheme val="minor"/>
      </rPr>
      <t>Diseñar</t>
    </r>
    <r>
      <rPr>
        <sz val="14"/>
        <color theme="1"/>
        <rFont val="Calibri"/>
        <family val="2"/>
        <scheme val="minor"/>
      </rPr>
      <t xml:space="preserve"> cronograma y </t>
    </r>
    <r>
      <rPr>
        <b/>
        <sz val="14"/>
        <color theme="1"/>
        <rFont val="Calibri"/>
        <family val="2"/>
        <scheme val="minor"/>
      </rPr>
      <t xml:space="preserve">ejecutar </t>
    </r>
    <r>
      <rPr>
        <sz val="14"/>
        <color theme="1"/>
        <rFont val="Calibri"/>
        <family val="2"/>
        <scheme val="minor"/>
      </rPr>
      <t xml:space="preserve"> acciones tendientes a la Implementación de Las RIAS (Rutas Integrales de Atención en Salud) en Hipertensión Arterial y Diabetes </t>
    </r>
  </si>
  <si>
    <r>
      <rPr>
        <b/>
        <sz val="14"/>
        <color theme="1"/>
        <rFont val="Calibri"/>
        <family val="2"/>
        <scheme val="minor"/>
      </rPr>
      <t xml:space="preserve">Realizar </t>
    </r>
    <r>
      <rPr>
        <sz val="14"/>
        <color theme="1"/>
        <rFont val="Calibri"/>
        <family val="2"/>
        <scheme val="minor"/>
      </rPr>
      <t>canalizacion de pacientes con factores e identificados en la consulta, con la toma casual de tension y mediante la aplicación del trst de findrisk.</t>
    </r>
  </si>
  <si>
    <r>
      <rPr>
        <b/>
        <sz val="14"/>
        <color theme="1"/>
        <rFont val="Calibri"/>
        <family val="2"/>
        <scheme val="minor"/>
      </rPr>
      <t xml:space="preserve">Seguimiento </t>
    </r>
    <r>
      <rPr>
        <sz val="14"/>
        <color theme="1"/>
        <rFont val="Calibri"/>
        <family val="2"/>
        <scheme val="minor"/>
      </rPr>
      <t xml:space="preserve">para la identificación de pacientes controlados con toma de tensión de acuerdo a los criterios establecidos en la guia de práctica clínica. </t>
    </r>
  </si>
  <si>
    <r>
      <rPr>
        <b/>
        <sz val="14"/>
        <rFont val="Calibri"/>
        <family val="2"/>
        <scheme val="minor"/>
      </rPr>
      <t>Elaborar</t>
    </r>
    <r>
      <rPr>
        <sz val="14"/>
        <rFont val="Calibri"/>
        <family val="2"/>
        <scheme val="minor"/>
      </rPr>
      <t xml:space="preserve"> plan de implementación de las guias de práctica clínica basadas en evidencia cientifica de cancer de mama. </t>
    </r>
  </si>
  <si>
    <r>
      <rPr>
        <b/>
        <sz val="14"/>
        <rFont val="Calibri"/>
        <family val="2"/>
        <scheme val="minor"/>
      </rPr>
      <t>Evaluar</t>
    </r>
    <r>
      <rPr>
        <sz val="14"/>
        <rFont val="Calibri"/>
        <family val="2"/>
        <scheme val="minor"/>
      </rPr>
      <t xml:space="preserve"> la Guia de Práctica Clinica de cancer de mama.</t>
    </r>
  </si>
  <si>
    <r>
      <rPr>
        <b/>
        <sz val="14"/>
        <rFont val="Calibri"/>
        <family val="2"/>
        <scheme val="minor"/>
      </rPr>
      <t xml:space="preserve">Ordenar </t>
    </r>
    <r>
      <rPr>
        <sz val="14"/>
        <rFont val="Calibri"/>
        <family val="2"/>
        <scheme val="minor"/>
      </rPr>
      <t xml:space="preserve">a toda paciente que entre 50 y 69 años.mamografia </t>
    </r>
  </si>
  <si>
    <r>
      <rPr>
        <b/>
        <sz val="14"/>
        <rFont val="Calibri"/>
        <family val="2"/>
        <scheme val="minor"/>
      </rPr>
      <t>Realizar</t>
    </r>
    <r>
      <rPr>
        <sz val="14"/>
        <rFont val="Calibri"/>
        <family val="2"/>
        <scheme val="minor"/>
      </rPr>
      <t xml:space="preserve"> una jornada semestral de examen de seno para identificación de posibles cancer de mama.</t>
    </r>
  </si>
  <si>
    <r>
      <rPr>
        <b/>
        <sz val="14"/>
        <rFont val="Calibri"/>
        <family val="2"/>
        <scheme val="minor"/>
      </rPr>
      <t>Implementar</t>
    </r>
    <r>
      <rPr>
        <sz val="14"/>
        <rFont val="Calibri"/>
        <family val="2"/>
        <scheme val="minor"/>
      </rPr>
      <t xml:space="preserve"> el kardex de consuLta de seno y registro de pacientes con solicitud par mamografia </t>
    </r>
  </si>
  <si>
    <r>
      <rPr>
        <b/>
        <sz val="14"/>
        <rFont val="Calibri"/>
        <family val="2"/>
        <scheme val="minor"/>
      </rPr>
      <t>Fortalecer</t>
    </r>
    <r>
      <rPr>
        <sz val="14"/>
        <rFont val="Calibri"/>
        <family val="2"/>
        <scheme val="minor"/>
      </rPr>
      <t xml:space="preserve"> consulta de quinquenios donde se ordenen exámenes para identificación.           </t>
    </r>
  </si>
  <si>
    <r>
      <rPr>
        <b/>
        <sz val="14"/>
        <rFont val="Calibri"/>
        <family val="2"/>
        <scheme val="minor"/>
      </rPr>
      <t>Elaborar</t>
    </r>
    <r>
      <rPr>
        <sz val="14"/>
        <rFont val="Calibri"/>
        <family val="2"/>
        <scheme val="minor"/>
      </rPr>
      <t xml:space="preserve"> plan de implementación de las guias de práctica clínica basadas en evidencia cientifica de cancer de  cuello uterino. </t>
    </r>
  </si>
  <si>
    <r>
      <rPr>
        <b/>
        <sz val="14"/>
        <rFont val="Calibri"/>
        <family val="2"/>
        <scheme val="minor"/>
      </rPr>
      <t xml:space="preserve">Ordenar </t>
    </r>
    <r>
      <rPr>
        <sz val="14"/>
        <rFont val="Calibri"/>
        <family val="2"/>
        <scheme val="minor"/>
      </rPr>
      <t>a toda paciente que tenga resultado nuevo positivo en la CCU de VPH, la tipificación del virus.</t>
    </r>
  </si>
  <si>
    <r>
      <t xml:space="preserve">Realizar </t>
    </r>
    <r>
      <rPr>
        <sz val="14"/>
        <rFont val="Calibri"/>
        <family val="2"/>
        <scheme val="minor"/>
      </rPr>
      <t xml:space="preserve">toma de citologias a libre demanda </t>
    </r>
  </si>
  <si>
    <r>
      <rPr>
        <b/>
        <sz val="14"/>
        <rFont val="Calibri"/>
        <family val="2"/>
        <scheme val="minor"/>
      </rPr>
      <t>Elaborar</t>
    </r>
    <r>
      <rPr>
        <sz val="14"/>
        <rFont val="Calibri"/>
        <family val="2"/>
        <scheme val="minor"/>
      </rPr>
      <t xml:space="preserve"> plan de implementación de las guias de práctica clínica basadas en evidencia cientifica de cancer de  Prostata. </t>
    </r>
  </si>
  <si>
    <r>
      <rPr>
        <b/>
        <sz val="14"/>
        <rFont val="Calibri"/>
        <family val="2"/>
        <scheme val="minor"/>
      </rPr>
      <t>Evaluar</t>
    </r>
    <r>
      <rPr>
        <sz val="14"/>
        <rFont val="Calibri"/>
        <family val="2"/>
        <scheme val="minor"/>
      </rPr>
      <t xml:space="preserve"> la Guia de Práctica Clinica de cancer de Prostata.</t>
    </r>
  </si>
  <si>
    <r>
      <rPr>
        <b/>
        <sz val="14"/>
        <rFont val="Calibri"/>
        <family val="2"/>
        <scheme val="minor"/>
      </rPr>
      <t xml:space="preserve">Ordenar </t>
    </r>
    <r>
      <rPr>
        <sz val="14"/>
        <rFont val="Calibri"/>
        <family val="2"/>
        <scheme val="minor"/>
      </rPr>
      <t>a toda paciente mayor de 50 años antigeno prostatico.</t>
    </r>
  </si>
  <si>
    <r>
      <rPr>
        <b/>
        <sz val="14"/>
        <rFont val="Calibri"/>
        <family val="2"/>
        <scheme val="minor"/>
      </rPr>
      <t>Realizar</t>
    </r>
    <r>
      <rPr>
        <sz val="14"/>
        <rFont val="Calibri"/>
        <family val="2"/>
        <scheme val="minor"/>
      </rPr>
      <t xml:space="preserve"> una capacitacion sobre la aplicacion del test de findrish a GEBIS.</t>
    </r>
  </si>
  <si>
    <r>
      <rPr>
        <b/>
        <sz val="14"/>
        <rFont val="Calibri"/>
        <family val="2"/>
        <scheme val="minor"/>
      </rPr>
      <t>Aplicacion</t>
    </r>
    <r>
      <rPr>
        <sz val="14"/>
        <rFont val="Calibri"/>
        <family val="2"/>
        <scheme val="minor"/>
      </rPr>
      <t xml:space="preserve"> del test de findrisk a pacientes mayores de 18 años</t>
    </r>
  </si>
  <si>
    <r>
      <rPr>
        <b/>
        <sz val="14"/>
        <rFont val="Calibri"/>
        <family val="2"/>
        <scheme val="minor"/>
      </rPr>
      <t>Identificar</t>
    </r>
    <r>
      <rPr>
        <sz val="14"/>
        <rFont val="Calibri"/>
        <family val="2"/>
        <scheme val="minor"/>
      </rPr>
      <t xml:space="preserve"> en la ESE y Puesto  nuevos casos de diabetes en pacientes entre 18 y 69 años con test de findrisk con reporte alto.</t>
    </r>
  </si>
  <si>
    <r>
      <rPr>
        <b/>
        <sz val="14"/>
        <rFont val="Calibri"/>
        <family val="2"/>
        <scheme val="minor"/>
      </rPr>
      <t>Identificar</t>
    </r>
    <r>
      <rPr>
        <sz val="14"/>
        <rFont val="Calibri"/>
        <family val="2"/>
        <scheme val="minor"/>
      </rPr>
      <t xml:space="preserve">  pacientes con diagnostico de diabetes con hemoglobina glicosilada menor a 7 </t>
    </r>
  </si>
  <si>
    <r>
      <rPr>
        <b/>
        <sz val="14"/>
        <color theme="1"/>
        <rFont val="Calibri"/>
        <family val="2"/>
        <scheme val="minor"/>
      </rPr>
      <t>Realizar</t>
    </r>
    <r>
      <rPr>
        <sz val="14"/>
        <color theme="1"/>
        <rFont val="Calibri"/>
        <family val="2"/>
        <scheme val="minor"/>
      </rPr>
      <t xml:space="preserve"> el seguimiento mensual atraves de kardex de paciente cronico donde se identifique valores de hemoglobina glicosilada traida por el paciente </t>
    </r>
  </si>
  <si>
    <r>
      <rPr>
        <b/>
        <sz val="14"/>
        <rFont val="Calibri"/>
        <family val="2"/>
        <scheme val="minor"/>
      </rPr>
      <t>Realizar</t>
    </r>
    <r>
      <rPr>
        <sz val="14"/>
        <rFont val="Calibri"/>
        <family val="2"/>
        <scheme val="minor"/>
      </rPr>
      <t xml:space="preserve"> una auditoria Trimestral a las historias  de enfermedades cronicas no trasmisibles. (HTA yDM2)</t>
    </r>
  </si>
  <si>
    <r>
      <rPr>
        <b/>
        <sz val="14"/>
        <color rgb="FF000000"/>
        <rFont val="Calibri"/>
        <family val="2"/>
        <scheme val="minor"/>
      </rPr>
      <t>Socializa</t>
    </r>
    <r>
      <rPr>
        <sz val="14"/>
        <color rgb="FF000000"/>
        <rFont val="Calibri"/>
        <family val="2"/>
        <scheme val="minor"/>
      </rPr>
      <t>r e implementar la guía de atención del parto a profesionales a cargo.</t>
    </r>
  </si>
  <si>
    <r>
      <rPr>
        <b/>
        <sz val="14"/>
        <color rgb="FF000000"/>
        <rFont val="Calibri"/>
        <family val="2"/>
        <scheme val="minor"/>
      </rPr>
      <t>Realizar</t>
    </r>
    <r>
      <rPr>
        <sz val="14"/>
        <color rgb="FF000000"/>
        <rFont val="Calibri"/>
        <family val="2"/>
        <scheme val="minor"/>
      </rPr>
      <t xml:space="preserve"> TSH neonatal a todos los recién nacidos en la ESE Hospital  de la vega  todos trimestres ' laboratorio</t>
    </r>
  </si>
  <si>
    <t>I TRIMESTE</t>
  </si>
  <si>
    <t>II  TRIMESTE</t>
  </si>
  <si>
    <t>TOTAL</t>
  </si>
  <si>
    <t>% eventos reportados</t>
  </si>
  <si>
    <t># eventos reportados/#total de eventos identificados.</t>
  </si>
  <si>
    <t>Índice de COP poblacional en primera infancia, niñez y adolescencia</t>
  </si>
  <si>
    <t># Total de dientes, cariados, obturados y perdidos en primera infancia, niñez y adolescencia / # Total de pacientes atendidos de en primera infancia, niñez y adol</t>
  </si>
  <si>
    <t>Duración en meses de la lactancia materna exclusiva</t>
  </si>
  <si>
    <t>MEDIANA MATERNA</t>
  </si>
  <si>
    <t>3 MESES</t>
  </si>
  <si>
    <t xml:space="preserve">Aumentar a 3 meses la duracion media de la lactancia materna exclusiva en menores de 6 meses </t>
  </si>
  <si>
    <t>I  TRIMESTRE 2020</t>
  </si>
  <si>
    <t>II  TRIMESTRE 2020</t>
  </si>
  <si>
    <t>I  SEMESTRE 2020</t>
  </si>
  <si>
    <t>No de mujeres embarazadas de 10 a 19 años / No total de mujeres embarazadas a cargos de la ESE</t>
  </si>
  <si>
    <t>Valor esperado Año 2020</t>
  </si>
  <si>
    <t>I TRIMESTRE 2020</t>
  </si>
  <si>
    <t>II TRIMESTRE 2020</t>
  </si>
  <si>
    <t>I SEMESTRE 2020</t>
  </si>
  <si>
    <r>
      <rPr>
        <b/>
        <sz val="8"/>
        <rFont val="Calibri"/>
        <family val="2"/>
      </rPr>
      <t>Capacitar</t>
    </r>
    <r>
      <rPr>
        <sz val="8"/>
        <rFont val="Calibri"/>
        <family val="2"/>
      </rPr>
      <t xml:space="preserve"> a los profesiones en los lineamientos de los eventos de reporte del SIVISALA</t>
    </r>
  </si>
  <si>
    <r>
      <rPr>
        <b/>
        <sz val="8"/>
        <rFont val="Calibri"/>
        <family val="2"/>
      </rPr>
      <t>Elaborar</t>
    </r>
    <r>
      <rPr>
        <sz val="8"/>
        <rFont val="Calibri"/>
        <family val="2"/>
      </rPr>
      <t xml:space="preserve"> y enviar el informe mensual</t>
    </r>
  </si>
  <si>
    <r>
      <rPr>
        <b/>
        <sz val="8"/>
        <rFont val="Calibri"/>
        <family val="2"/>
      </rPr>
      <t>Realizar</t>
    </r>
    <r>
      <rPr>
        <sz val="8"/>
        <rFont val="Calibri"/>
        <family val="2"/>
      </rPr>
      <t xml:space="preserve"> seguimiento al envio del informe </t>
    </r>
  </si>
  <si>
    <t>Aumentar en 1% el detartraje supragingival en adultos (29-59)</t>
  </si>
  <si>
    <t>10/10</t>
  </si>
  <si>
    <t># niños menores de 10 años incluidos en el programa/ # niños a cargo dela ESE</t>
  </si>
  <si>
    <t xml:space="preserve">I TRIMESTRE </t>
  </si>
  <si>
    <t>NUMERADOR</t>
  </si>
  <si>
    <t>DENOMINADO</t>
  </si>
  <si>
    <t xml:space="preserve">EJECUTADO II  TRIMESTRE </t>
  </si>
  <si>
    <t>390/2232</t>
  </si>
  <si>
    <t xml:space="preserve">*Este segundo trimestre se ha tenido dificultad en el cumplimiento de metas PYD ya que COLOMBIA está pasando por un problema de salud pública (COVID-19) y no se realizaron las brigadas extramurales y la consulta se ha disminuido en un 80%.
*El desplazamiento de la población rural hacia el puesto de salud se complica por situaciones económicas y razones del clima en temporada de invierno se dificulta bastante.
*En zonas rurales como en algunas el desplazamiento es más complejo hacia el puesto de salud que a la E.S.E. hospital de la vega, por lo cual económicamente le resulta más fácil trasladarse hasta la vega.
</t>
  </si>
  <si>
    <t>*Este segundo trimestre se ha tenido dificultad en el cumplimiento de metas PYD ya que COLOMBIA está pasando por un problema de salud pública (COVID-19) y no se realizaron las brigadas extramurales y la consulta se ha disminuido en un 80%.
*El desplazamiento de la población rural hacia el puesto de salud se complica por situaciones económicas y razones del clima en temporada de invierno se dificulta bastante.
*En zonas rurales como en algunas el desplazamiento es más complejo hacia el puesto de salud que a la E.S.E. hospital de la vega, por lo cual económicamente le resulta más fácil trasladarse hasta la vega.</t>
  </si>
  <si>
    <t>INFORME DE AUDITORIA DE CRECIMIENTO Y DESARROLLO</t>
  </si>
  <si>
    <t>Se realiza revisión de historias clinicas de la población atendida para el programa de crecimiento y desarrollo, se determina muestra de historias clinicas a revisar y se realiza auditoria del seguimiento estricto de la guia de practica clinica de crecimiento y desarrollo</t>
  </si>
  <si>
    <t xml:space="preserve">Se evidencia una baja adherencia de la guia </t>
  </si>
  <si>
    <t>100%%</t>
  </si>
  <si>
    <r>
      <rPr>
        <b/>
        <sz val="12"/>
        <color theme="1"/>
        <rFont val="Calibri"/>
        <family val="2"/>
        <scheme val="minor"/>
      </rPr>
      <t xml:space="preserve">Diligenciar matriz de priorzacion la </t>
    </r>
    <r>
      <rPr>
        <sz val="12"/>
        <color theme="1"/>
        <rFont val="Calibri"/>
        <family val="2"/>
        <scheme val="minor"/>
      </rPr>
      <t xml:space="preserve"> Rutas Integrales de Atención en Salud materno perinatal.</t>
    </r>
  </si>
  <si>
    <r>
      <rPr>
        <b/>
        <sz val="12"/>
        <color rgb="FF000000"/>
        <rFont val="Calibri"/>
        <family val="2"/>
        <scheme val="minor"/>
      </rPr>
      <t>Capacitar</t>
    </r>
    <r>
      <rPr>
        <sz val="12"/>
        <color rgb="FF000000"/>
        <rFont val="Calibri"/>
        <family val="2"/>
        <scheme val="minor"/>
      </rPr>
      <t xml:space="preserve"> al 100% del personal asistencial y administrativo de la E.S.E hospital de La Vega y Puesto de Salud de Nocaima sobre la ruta materno perinatal.</t>
    </r>
  </si>
  <si>
    <r>
      <rPr>
        <b/>
        <sz val="12"/>
        <rFont val="Calibri"/>
        <family val="2"/>
        <scheme val="minor"/>
      </rPr>
      <t xml:space="preserve">Evaluar </t>
    </r>
    <r>
      <rPr>
        <sz val="12"/>
        <rFont val="Calibri"/>
        <family val="2"/>
        <scheme val="minor"/>
      </rPr>
      <t>ruta de atencion materno perinatal</t>
    </r>
  </si>
  <si>
    <r>
      <t xml:space="preserve">Notificar </t>
    </r>
    <r>
      <rPr>
        <sz val="12"/>
        <color theme="1"/>
        <rFont val="Calibri"/>
        <family val="2"/>
        <scheme val="minor"/>
      </rPr>
      <t>al 100% de las mujeres embarazadas menores de 14 años para restablecimiento de derechos</t>
    </r>
  </si>
  <si>
    <r>
      <rPr>
        <b/>
        <sz val="12"/>
        <rFont val="Calibri"/>
        <family val="2"/>
        <scheme val="minor"/>
      </rPr>
      <t>Activación</t>
    </r>
    <r>
      <rPr>
        <sz val="12"/>
        <rFont val="Calibri"/>
        <family val="2"/>
        <scheme val="minor"/>
      </rPr>
      <t xml:space="preserve"> de la ruta de violencia sexual y de género (100%)</t>
    </r>
  </si>
  <si>
    <r>
      <rPr>
        <b/>
        <sz val="12"/>
        <rFont val="Calibri"/>
        <family val="2"/>
        <scheme val="minor"/>
      </rPr>
      <t>Sensibilizar</t>
    </r>
    <r>
      <rPr>
        <sz val="12"/>
        <rFont val="Calibri"/>
        <family val="2"/>
        <scheme val="minor"/>
      </rPr>
      <t xml:space="preserve"> a jovenes escolarizadas sobre derechos sexuales y reporductivos</t>
    </r>
  </si>
  <si>
    <r>
      <rPr>
        <b/>
        <sz val="12"/>
        <color theme="1"/>
        <rFont val="Calibri"/>
        <family val="2"/>
        <scheme val="minor"/>
      </rPr>
      <t>Implementar</t>
    </r>
    <r>
      <rPr>
        <sz val="12"/>
        <color theme="1"/>
        <rFont val="Calibri"/>
        <family val="2"/>
        <scheme val="minor"/>
      </rPr>
      <t xml:space="preserve"> la estrategia para la prevención del embarazo en adolescentes como los Servicios de Salud Amigables para Adolescentes y Jovenes - SSAAJ </t>
    </r>
  </si>
  <si>
    <r>
      <rPr>
        <b/>
        <sz val="12"/>
        <color theme="1"/>
        <rFont val="Calibri"/>
        <family val="2"/>
        <scheme val="minor"/>
      </rPr>
      <t>Cruce</t>
    </r>
    <r>
      <rPr>
        <sz val="12"/>
        <color theme="1"/>
        <rFont val="Calibri"/>
        <family val="2"/>
        <scheme val="minor"/>
      </rPr>
      <t xml:space="preserve"> de reporte de laboratorios de gravindex positivo contra ingreso al programa de control prenatal </t>
    </r>
  </si>
  <si>
    <r>
      <rPr>
        <b/>
        <sz val="12"/>
        <color theme="1"/>
        <rFont val="Calibri"/>
        <family val="2"/>
        <scheme val="minor"/>
      </rPr>
      <t>Busqueda</t>
    </r>
    <r>
      <rPr>
        <sz val="12"/>
        <color theme="1"/>
        <rFont val="Calibri"/>
        <family val="2"/>
        <scheme val="minor"/>
      </rPr>
      <t xml:space="preserve"> activa por medio de los programas   PIC </t>
    </r>
  </si>
  <si>
    <r>
      <rPr>
        <b/>
        <sz val="12"/>
        <color theme="1"/>
        <rFont val="Calibri"/>
        <family val="2"/>
        <scheme val="minor"/>
      </rPr>
      <t>Realizar</t>
    </r>
    <r>
      <rPr>
        <sz val="12"/>
        <color theme="1"/>
        <rFont val="Calibri"/>
        <family val="2"/>
        <scheme val="minor"/>
      </rPr>
      <t xml:space="preserve"> seguimiento telefonico a las gestantes inasistentes y seguimiento por parte de  PIC. </t>
    </r>
  </si>
  <si>
    <r>
      <rPr>
        <b/>
        <sz val="12"/>
        <color theme="1"/>
        <rFont val="Calibri"/>
        <family val="2"/>
        <scheme val="minor"/>
      </rPr>
      <t>Diligenciar</t>
    </r>
    <r>
      <rPr>
        <sz val="12"/>
        <color theme="1"/>
        <rFont val="Calibri"/>
        <family val="2"/>
        <scheme val="minor"/>
      </rPr>
      <t xml:space="preserve"> diariamente el kardex de planificacion familiar </t>
    </r>
  </si>
  <si>
    <r>
      <rPr>
        <b/>
        <sz val="12"/>
        <color theme="1"/>
        <rFont val="Calibri"/>
        <family val="2"/>
        <scheme val="minor"/>
      </rPr>
      <t>Realizar</t>
    </r>
    <r>
      <rPr>
        <sz val="12"/>
        <color theme="1"/>
        <rFont val="Calibri"/>
        <family val="2"/>
        <scheme val="minor"/>
      </rPr>
      <t xml:space="preserve">  una  jornadas de sensibilizacion sobre derechos sexuales y reproductivos.</t>
    </r>
  </si>
  <si>
    <t>366/212</t>
  </si>
  <si>
    <t>Mantener en 2  indice COP en la primera infancia y niñez</t>
  </si>
  <si>
    <t xml:space="preserve">Total  de recaudos de las ventas en el periodo/Total de las ventas realizadas en el periodo </t>
  </si>
  <si>
    <t>3926160,51/5788103,5</t>
  </si>
  <si>
    <t>No. De metas programadas</t>
  </si>
  <si>
    <t xml:space="preserve">No. De Metas cumplidas al 100% </t>
  </si>
  <si>
    <t xml:space="preserve">Total de Cumplimiento del año </t>
  </si>
  <si>
    <r>
      <t>Aumentar en</t>
    </r>
    <r>
      <rPr>
        <sz val="10"/>
        <color rgb="FFFF0000"/>
        <rFont val="Arial"/>
        <family val="2"/>
      </rPr>
      <t xml:space="preserve"> </t>
    </r>
    <r>
      <rPr>
        <sz val="10"/>
        <rFont val="Arial"/>
        <family val="2"/>
      </rPr>
      <t xml:space="preserve">0.5% la satisfaccion global de los usuarios </t>
    </r>
  </si>
  <si>
    <t>Aumentar el 1% la estrategia AIEPI clínico, acorde a las guías de práctica de prática clínica para menores de 5 años.</t>
  </si>
  <si>
    <t>Aumentar un 1% la estrategia AIEPI clínico, acorde a las guías de práctica de prática clínica para menores de 5 años.</t>
  </si>
  <si>
    <t>Informe de actividades de plan e acción ahorro y uso eficiente de agua, energia y papel</t>
  </si>
  <si>
    <t>Se actualizo los respectivos planes de ahorro agua y plan de energia</t>
  </si>
  <si>
    <t>Se garantiza el seguimeinto del consumo de energía y agua de l ESE hospital de la Vega proponiendo actividades de ahorro fortaleciendo el compromiso de hispitales verdes</t>
  </si>
  <si>
    <t>El no cumplimiento de las actividades estipuladas en los planes PUEAA Y PUEAE</t>
  </si>
  <si>
    <t>PROMEDIO</t>
  </si>
  <si>
    <t>Valor esperado I semeste Año  2020</t>
  </si>
  <si>
    <t xml:space="preserve">Reducir en 1% la proporción de nacidos con bajo peso al nacer (según línea base  primer semestre 2018)
</t>
  </si>
  <si>
    <t>0%%</t>
  </si>
  <si>
    <t>VALOR ESPERADO 1 SEMESTRE AÑO 2020</t>
  </si>
  <si>
    <t>Cumplimiento</t>
  </si>
  <si>
    <t>% DE AVANCE I SEMESTRE PLAN INDICATIVO</t>
  </si>
  <si>
    <t>% DE AVANCE I SEMESTE PLAN DE ACCION INTEGRADO</t>
  </si>
  <si>
    <t>DECRTO 612</t>
  </si>
  <si>
    <t>Resolución
743/13</t>
  </si>
  <si>
    <t>% avance de la meta producto</t>
  </si>
  <si>
    <t xml:space="preserve">Aumentar en 0.5% la satisfaccion global de los usuarios </t>
  </si>
  <si>
    <t>% avance I semestre 2020</t>
  </si>
  <si>
    <t xml:space="preserve">
</t>
  </si>
  <si>
    <t>PLAN INDICATIVO 2017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</si>
</sst>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0.0%"/>
    <numFmt numFmtId="165" formatCode="0.0"/>
    <numFmt numFmtId="166" formatCode="0;[Red]0"/>
    <numFmt numFmtId="167" formatCode="0.00000"/>
    <numFmt numFmtId="168" formatCode="0.000%"/>
  </numFmts>
  <fonts count="107"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0"/>
      <name val="Arial"/>
      <family val="2"/>
    </font>
    <font>
      <b/>
      <sz val="10"/>
      <name val="Calibri"/>
      <family val="2"/>
      <scheme val="minor"/>
    </font>
    <font>
      <sz val="10"/>
      <color theme="1"/>
      <name val="Calibri"/>
      <family val="2"/>
      <scheme val="minor"/>
    </font>
    <font>
      <b/>
      <sz val="10"/>
      <color theme="1"/>
      <name val="Calibri"/>
      <family val="2"/>
      <scheme val="minor"/>
    </font>
    <font>
      <sz val="10"/>
      <name val="Calibri"/>
      <family val="2"/>
      <scheme val="minor"/>
    </font>
    <font>
      <u/>
      <sz val="10"/>
      <color indexed="12"/>
      <name val="Arial"/>
      <family val="2"/>
    </font>
    <font>
      <b/>
      <sz val="9"/>
      <color indexed="81"/>
      <name val="Tahoma"/>
      <family val="2"/>
    </font>
    <font>
      <sz val="8"/>
      <color theme="1"/>
      <name val="Calibri"/>
      <family val="2"/>
      <scheme val="minor"/>
    </font>
    <font>
      <sz val="8"/>
      <name val="Calibri"/>
      <family val="2"/>
      <scheme val="minor"/>
    </font>
    <font>
      <b/>
      <sz val="9"/>
      <name val="Arial"/>
      <family val="2"/>
    </font>
    <font>
      <b/>
      <sz val="10"/>
      <name val="Arial"/>
      <family val="2"/>
    </font>
    <font>
      <sz val="12"/>
      <color theme="1"/>
      <name val="Calibri"/>
      <family val="2"/>
      <scheme val="minor"/>
    </font>
    <font>
      <sz val="10"/>
      <color rgb="FF212121"/>
      <name val="Calibri"/>
      <family val="2"/>
      <scheme val="minor"/>
    </font>
    <font>
      <b/>
      <sz val="11"/>
      <color theme="1"/>
      <name val="Calibri"/>
      <family val="2"/>
      <scheme val="minor"/>
    </font>
    <font>
      <sz val="11"/>
      <color rgb="FF000000"/>
      <name val="Calibri"/>
      <family val="2"/>
    </font>
    <font>
      <sz val="9"/>
      <color indexed="81"/>
      <name val="Tahoma"/>
      <family val="2"/>
    </font>
    <font>
      <b/>
      <sz val="8"/>
      <name val="Calibri"/>
      <family val="2"/>
      <scheme val="minor"/>
    </font>
    <font>
      <sz val="10"/>
      <color rgb="FF000000"/>
      <name val="Calibri"/>
      <family val="2"/>
      <scheme val="minor"/>
    </font>
    <font>
      <u/>
      <sz val="8"/>
      <color indexed="12"/>
      <name val="Calibri"/>
      <family val="2"/>
      <scheme val="minor"/>
    </font>
    <font>
      <b/>
      <sz val="8"/>
      <color theme="1"/>
      <name val="Calibri"/>
      <family val="2"/>
      <scheme val="minor"/>
    </font>
    <font>
      <b/>
      <sz val="8"/>
      <name val="Calibri"/>
      <family val="2"/>
    </font>
    <font>
      <u/>
      <sz val="8"/>
      <color indexed="12"/>
      <name val="Arial"/>
      <family val="2"/>
    </font>
    <font>
      <sz val="8"/>
      <color theme="1"/>
      <name val="Calibri"/>
      <family val="2"/>
    </font>
    <font>
      <b/>
      <sz val="8"/>
      <color theme="1"/>
      <name val="Calibri"/>
      <family val="2"/>
    </font>
    <font>
      <sz val="8"/>
      <color rgb="FF000000"/>
      <name val="Calibri"/>
      <family val="2"/>
      <scheme val="minor"/>
    </font>
    <font>
      <sz val="8"/>
      <color rgb="FF000000"/>
      <name val="Calibri"/>
      <family val="2"/>
    </font>
    <font>
      <b/>
      <sz val="8"/>
      <color rgb="FF000000"/>
      <name val="Calibri"/>
      <family val="2"/>
    </font>
    <font>
      <b/>
      <sz val="9"/>
      <color theme="1"/>
      <name val="Calibri"/>
      <family val="2"/>
      <scheme val="minor"/>
    </font>
    <font>
      <sz val="11"/>
      <color rgb="FFFF0000"/>
      <name val="Calibri"/>
      <family val="2"/>
      <scheme val="minor"/>
    </font>
    <font>
      <sz val="11"/>
      <name val="Calibri"/>
      <family val="2"/>
      <scheme val="minor"/>
    </font>
    <font>
      <sz val="11"/>
      <color rgb="FF000000"/>
      <name val="Calibri"/>
      <family val="2"/>
      <scheme val="minor"/>
    </font>
    <font>
      <strike/>
      <sz val="11"/>
      <color rgb="FF000000"/>
      <name val="Calibri"/>
      <family val="2"/>
      <scheme val="minor"/>
    </font>
    <font>
      <sz val="11"/>
      <color indexed="8"/>
      <name val="Calibri"/>
      <family val="2"/>
    </font>
    <font>
      <sz val="11"/>
      <color indexed="8"/>
      <name val="Calibri"/>
      <family val="2"/>
      <scheme val="minor"/>
    </font>
    <font>
      <u/>
      <sz val="11"/>
      <color indexed="12"/>
      <name val="Calibri"/>
      <family val="2"/>
      <scheme val="minor"/>
    </font>
    <font>
      <b/>
      <sz val="9"/>
      <color rgb="FF000000"/>
      <name val="Tahoma"/>
      <family val="2"/>
    </font>
    <font>
      <sz val="9"/>
      <color rgb="FF000000"/>
      <name val="Tahoma"/>
      <family val="2"/>
    </font>
    <font>
      <b/>
      <sz val="10"/>
      <color rgb="FF000000"/>
      <name val="Calibri"/>
      <family val="2"/>
      <scheme val="minor"/>
    </font>
    <font>
      <b/>
      <u/>
      <sz val="10"/>
      <color indexed="12"/>
      <name val="Calibri"/>
      <family val="2"/>
      <scheme val="minor"/>
    </font>
    <font>
      <b/>
      <strike/>
      <sz val="10"/>
      <color rgb="FF000000"/>
      <name val="Calibri"/>
      <family val="2"/>
      <scheme val="minor"/>
    </font>
    <font>
      <b/>
      <sz val="9"/>
      <name val="Calibri"/>
      <family val="2"/>
      <scheme val="minor"/>
    </font>
    <font>
      <b/>
      <sz val="8"/>
      <name val="Arial"/>
      <family val="2"/>
    </font>
    <font>
      <b/>
      <sz val="12"/>
      <color indexed="81"/>
      <name val="Tahoma"/>
      <family val="2"/>
    </font>
    <font>
      <sz val="12"/>
      <color indexed="81"/>
      <name val="Tahoma"/>
      <family val="2"/>
    </font>
    <font>
      <sz val="9"/>
      <color theme="1"/>
      <name val="Calibri"/>
      <family val="2"/>
      <scheme val="minor"/>
    </font>
    <font>
      <b/>
      <sz val="10"/>
      <color rgb="FF000000"/>
      <name val="Arial"/>
      <family val="2"/>
    </font>
    <font>
      <b/>
      <sz val="10"/>
      <color theme="1"/>
      <name val="Arial"/>
      <family val="2"/>
    </font>
    <font>
      <b/>
      <sz val="11"/>
      <name val="Calibri"/>
      <family val="2"/>
      <scheme val="minor"/>
    </font>
    <font>
      <b/>
      <sz val="11"/>
      <name val="Calibri"/>
      <family val="2"/>
    </font>
    <font>
      <b/>
      <sz val="11"/>
      <name val="Arial"/>
      <family val="2"/>
    </font>
    <font>
      <sz val="11"/>
      <name val="Calibri"/>
      <family val="2"/>
    </font>
    <font>
      <sz val="11"/>
      <color theme="1"/>
      <name val="Calibri"/>
      <family val="2"/>
    </font>
    <font>
      <b/>
      <sz val="11"/>
      <color theme="1"/>
      <name val="Calibri"/>
      <family val="2"/>
    </font>
    <font>
      <sz val="12"/>
      <color rgb="FFFF0000"/>
      <name val="Calibri"/>
      <family val="2"/>
      <scheme val="minor"/>
    </font>
    <font>
      <b/>
      <sz val="12"/>
      <color theme="1"/>
      <name val="Calibri"/>
      <family val="2"/>
      <scheme val="minor"/>
    </font>
    <font>
      <b/>
      <sz val="12"/>
      <name val="Calibri"/>
      <family val="2"/>
      <scheme val="minor"/>
    </font>
    <font>
      <sz val="12"/>
      <name val="Calibri"/>
      <family val="2"/>
      <scheme val="minor"/>
    </font>
    <font>
      <u/>
      <sz val="12"/>
      <color indexed="12"/>
      <name val="Calibri"/>
      <family val="2"/>
      <scheme val="minor"/>
    </font>
    <font>
      <b/>
      <sz val="14"/>
      <name val="Calibri"/>
      <family val="2"/>
      <scheme val="minor"/>
    </font>
    <font>
      <sz val="14"/>
      <color theme="1"/>
      <name val="Calibri"/>
      <family val="2"/>
      <scheme val="minor"/>
    </font>
    <font>
      <b/>
      <sz val="14"/>
      <color theme="1"/>
      <name val="Calibri"/>
      <family val="2"/>
      <scheme val="minor"/>
    </font>
    <font>
      <sz val="14"/>
      <name val="Calibri"/>
      <family val="2"/>
      <scheme val="minor"/>
    </font>
    <font>
      <b/>
      <sz val="16"/>
      <name val="Calibri"/>
      <family val="2"/>
      <scheme val="minor"/>
    </font>
    <font>
      <sz val="16"/>
      <color theme="1"/>
      <name val="Calibri"/>
      <family val="2"/>
      <scheme val="minor"/>
    </font>
    <font>
      <b/>
      <sz val="16"/>
      <color theme="1"/>
      <name val="Calibri"/>
      <family val="2"/>
      <scheme val="minor"/>
    </font>
    <font>
      <sz val="16"/>
      <name val="Calibri"/>
      <family val="2"/>
      <scheme val="minor"/>
    </font>
    <font>
      <u/>
      <sz val="14"/>
      <color indexed="12"/>
      <name val="Arial"/>
      <family val="2"/>
    </font>
    <font>
      <b/>
      <sz val="16"/>
      <name val="Arial"/>
      <family val="2"/>
    </font>
    <font>
      <sz val="16"/>
      <color rgb="FF212121"/>
      <name val="Calibri"/>
      <family val="2"/>
      <scheme val="minor"/>
    </font>
    <font>
      <b/>
      <sz val="16"/>
      <color rgb="FF212121"/>
      <name val="Calibri"/>
      <family val="2"/>
      <scheme val="minor"/>
    </font>
    <font>
      <u/>
      <sz val="16"/>
      <color indexed="12"/>
      <name val="Arial"/>
      <family val="2"/>
    </font>
    <font>
      <sz val="12"/>
      <color theme="1"/>
      <name val="Arial"/>
      <family val="2"/>
    </font>
    <font>
      <sz val="14"/>
      <color rgb="FF000000"/>
      <name val="Calibri"/>
      <family val="2"/>
      <scheme val="minor"/>
    </font>
    <font>
      <b/>
      <sz val="14"/>
      <color rgb="FF000000"/>
      <name val="Calibri"/>
      <family val="2"/>
      <scheme val="minor"/>
    </font>
    <font>
      <sz val="10"/>
      <color rgb="FF000000"/>
      <name val="Arial Narrow"/>
      <family val="2"/>
    </font>
    <font>
      <sz val="8"/>
      <name val="Calibri"/>
      <family val="2"/>
    </font>
    <font>
      <b/>
      <sz val="12"/>
      <color rgb="FF000000"/>
      <name val="Tahoma"/>
      <family val="2"/>
    </font>
    <font>
      <sz val="12"/>
      <color rgb="FF000000"/>
      <name val="Tahoma"/>
      <family val="2"/>
    </font>
    <font>
      <b/>
      <sz val="12"/>
      <name val="Arial"/>
      <family val="2"/>
    </font>
    <font>
      <u/>
      <sz val="12"/>
      <color indexed="12"/>
      <name val="Arial"/>
      <family val="2"/>
    </font>
    <font>
      <sz val="12"/>
      <color rgb="FF000000"/>
      <name val="Calibri"/>
      <family val="2"/>
      <scheme val="minor"/>
    </font>
    <font>
      <b/>
      <sz val="12"/>
      <color rgb="FF000000"/>
      <name val="Calibri"/>
      <family val="2"/>
      <scheme val="minor"/>
    </font>
    <font>
      <b/>
      <sz val="11"/>
      <color rgb="FF000000"/>
      <name val="Calibri"/>
      <family val="2"/>
    </font>
    <font>
      <sz val="10"/>
      <color theme="1"/>
      <name val="Arial"/>
      <family val="2"/>
    </font>
    <font>
      <sz val="10"/>
      <color rgb="FF000000"/>
      <name val="Arial"/>
      <family val="2"/>
    </font>
    <font>
      <sz val="10"/>
      <color rgb="FFFF0000"/>
      <name val="Arial"/>
      <family val="2"/>
    </font>
    <font>
      <sz val="11"/>
      <name val="Arial Narrow"/>
      <family val="2"/>
    </font>
    <font>
      <sz val="11"/>
      <color theme="1"/>
      <name val="Arial Narrow"/>
      <family val="2"/>
    </font>
    <font>
      <sz val="11"/>
      <color rgb="FF000000"/>
      <name val="Arial Narrow"/>
      <family val="2"/>
    </font>
    <font>
      <u/>
      <sz val="9"/>
      <color indexed="12"/>
      <name val="Arial Narrow"/>
      <family val="2"/>
    </font>
    <font>
      <sz val="9"/>
      <color theme="1"/>
      <name val="Arial Narrow"/>
      <family val="2"/>
    </font>
    <font>
      <sz val="9"/>
      <name val="Arial Narrow"/>
      <family val="2"/>
    </font>
    <font>
      <sz val="10"/>
      <color theme="1"/>
      <name val="Arial Narrow"/>
      <family val="2"/>
    </font>
    <font>
      <sz val="10"/>
      <name val="Arial Narrow"/>
      <family val="2"/>
    </font>
    <font>
      <sz val="12"/>
      <name val="Arial Narrow"/>
      <family val="2"/>
    </font>
    <font>
      <sz val="12"/>
      <color theme="1"/>
      <name val="Arial Narrow"/>
      <family val="2"/>
    </font>
    <font>
      <sz val="12"/>
      <color indexed="8"/>
      <name val="Arial Narrow"/>
      <family val="2"/>
    </font>
    <font>
      <sz val="12"/>
      <color rgb="FF000000"/>
      <name val="Arial Narrow"/>
      <family val="2"/>
    </font>
    <font>
      <b/>
      <sz val="12"/>
      <name val="Arial Narrow"/>
      <family val="2"/>
    </font>
  </fonts>
  <fills count="34">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0" tint="-0.249977111117893"/>
        <bgColor rgb="FFD6E3BC"/>
      </patternFill>
    </fill>
    <fill>
      <patternFill patternType="solid">
        <fgColor rgb="FF92D050"/>
        <bgColor indexed="64"/>
      </patternFill>
    </fill>
    <fill>
      <patternFill patternType="solid">
        <fgColor rgb="FFFFFF00"/>
        <bgColor rgb="FFD6E3BC"/>
      </patternFill>
    </fill>
    <fill>
      <patternFill patternType="solid">
        <fgColor rgb="FFFFC000"/>
        <bgColor indexed="64"/>
      </patternFill>
    </fill>
    <fill>
      <patternFill patternType="solid">
        <fgColor rgb="FF92D050"/>
        <bgColor rgb="FFD6E3BC"/>
      </patternFill>
    </fill>
    <fill>
      <patternFill patternType="solid">
        <fgColor rgb="FFFFFF00"/>
        <bgColor indexed="64"/>
      </patternFill>
    </fill>
    <fill>
      <patternFill patternType="solid">
        <fgColor theme="4" tint="0.59999389629810485"/>
        <bgColor indexed="64"/>
      </patternFill>
    </fill>
    <fill>
      <patternFill patternType="solid">
        <fgColor theme="0"/>
        <bgColor rgb="FFFF0000"/>
      </patternFill>
    </fill>
    <fill>
      <patternFill patternType="solid">
        <fgColor indexed="9"/>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CAEF6"/>
        <bgColor indexed="64"/>
      </patternFill>
    </fill>
    <fill>
      <patternFill patternType="solid">
        <fgColor theme="7" tint="0.39997558519241921"/>
        <bgColor indexed="64"/>
      </patternFill>
    </fill>
    <fill>
      <patternFill patternType="solid">
        <fgColor rgb="FFFF0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rgb="FFD6E3BC"/>
      </patternFill>
    </fill>
    <fill>
      <patternFill patternType="solid">
        <fgColor theme="8" tint="0.79998168889431442"/>
        <bgColor indexed="64"/>
      </patternFill>
    </fill>
    <fill>
      <patternFill patternType="solid">
        <fgColor theme="7" tint="0.59999389629810485"/>
        <bgColor rgb="FFD6E3BC"/>
      </patternFill>
    </fill>
    <fill>
      <patternFill patternType="solid">
        <fgColor theme="0"/>
        <bgColor rgb="FFD6E3BC"/>
      </patternFill>
    </fill>
    <fill>
      <patternFill patternType="solid">
        <fgColor theme="3" tint="0.79998168889431442"/>
        <bgColor indexed="64"/>
      </patternFill>
    </fill>
    <fill>
      <patternFill patternType="solid">
        <fgColor rgb="FFFF9999"/>
        <bgColor indexed="64"/>
      </patternFill>
    </fill>
    <fill>
      <patternFill patternType="solid">
        <fgColor theme="9" tint="0.79998168889431442"/>
        <bgColor indexed="64"/>
      </patternFill>
    </fill>
  </fills>
  <borders count="3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right/>
      <top/>
      <bottom style="thin">
        <color indexed="64"/>
      </bottom>
      <diagonal/>
    </border>
    <border>
      <left style="thin">
        <color indexed="64"/>
      </left>
      <right style="thin">
        <color rgb="FF000000"/>
      </right>
      <top style="thin">
        <color indexed="64"/>
      </top>
      <bottom/>
      <diagonal/>
    </border>
    <border>
      <left/>
      <right/>
      <top style="thin">
        <color indexed="64"/>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style="thin">
        <color rgb="FF000000"/>
      </left>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indexed="64"/>
      </bottom>
      <diagonal/>
    </border>
    <border>
      <left style="thin">
        <color rgb="FF000000"/>
      </left>
      <right style="thin">
        <color indexed="64"/>
      </right>
      <top style="thin">
        <color indexed="64"/>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10">
    <xf numFmtId="0" fontId="0" fillId="0" borderId="0"/>
    <xf numFmtId="9" fontId="7" fillId="0" borderId="0" applyFont="0" applyFill="0" applyBorder="0" applyAlignment="0" applyProtection="0"/>
    <xf numFmtId="0" fontId="8" fillId="0" borderId="0"/>
    <xf numFmtId="0" fontId="13" fillId="0" borderId="0" applyNumberFormat="0" applyFill="0" applyBorder="0" applyAlignment="0" applyProtection="0">
      <alignment vertical="top"/>
      <protection locked="0"/>
    </xf>
    <xf numFmtId="0" fontId="19" fillId="0" borderId="0"/>
    <xf numFmtId="0" fontId="19" fillId="0" borderId="0"/>
    <xf numFmtId="0" fontId="22" fillId="0" borderId="0"/>
    <xf numFmtId="43" fontId="7" fillId="0" borderId="0" applyFont="0" applyFill="0" applyBorder="0" applyAlignment="0" applyProtection="0"/>
    <xf numFmtId="0" fontId="40" fillId="0" borderId="0"/>
    <xf numFmtId="41" fontId="7" fillId="0" borderId="0" applyFont="0" applyFill="0" applyBorder="0" applyAlignment="0" applyProtection="0"/>
  </cellStyleXfs>
  <cellXfs count="2496">
    <xf numFmtId="0" fontId="0" fillId="0" borderId="0" xfId="0"/>
    <xf numFmtId="0" fontId="10" fillId="0" borderId="0" xfId="0" applyFont="1"/>
    <xf numFmtId="0" fontId="12" fillId="0" borderId="0" xfId="0" applyFont="1" applyAlignment="1">
      <alignment horizontal="center" vertical="center"/>
    </xf>
    <xf numFmtId="0" fontId="15" fillId="0" borderId="0" xfId="0" applyFont="1"/>
    <xf numFmtId="0" fontId="15" fillId="0" borderId="0" xfId="0" applyFont="1" applyAlignment="1">
      <alignment horizontal="center" vertical="center"/>
    </xf>
    <xf numFmtId="0" fontId="16" fillId="0" borderId="0" xfId="0" applyFont="1" applyAlignment="1">
      <alignment horizontal="center" vertical="center"/>
    </xf>
    <xf numFmtId="0" fontId="0" fillId="0" borderId="2" xfId="0" applyBorder="1" applyAlignment="1">
      <alignment vertical="center" wrapText="1"/>
    </xf>
    <xf numFmtId="0" fontId="10" fillId="0" borderId="0" xfId="0" applyFont="1" applyAlignment="1">
      <alignment horizontal="center" vertical="center"/>
    </xf>
    <xf numFmtId="1" fontId="10" fillId="0" borderId="0" xfId="0" applyNumberFormat="1" applyFont="1"/>
    <xf numFmtId="0" fontId="10" fillId="0" borderId="0" xfId="0" applyNumberFormat="1" applyFont="1" applyAlignment="1">
      <alignment horizontal="center"/>
    </xf>
    <xf numFmtId="1" fontId="10" fillId="0" borderId="0" xfId="0" applyNumberFormat="1" applyFont="1" applyAlignment="1">
      <alignment horizontal="center" vertical="center"/>
    </xf>
    <xf numFmtId="0" fontId="10" fillId="0" borderId="0" xfId="0" applyFont="1" applyAlignment="1">
      <alignment horizontal="left"/>
    </xf>
    <xf numFmtId="0" fontId="9" fillId="0" borderId="0" xfId="2" applyFont="1" applyBorder="1" applyAlignment="1">
      <alignment horizontal="left" wrapText="1"/>
    </xf>
    <xf numFmtId="0" fontId="9" fillId="0" borderId="17" xfId="2" applyFont="1" applyBorder="1" applyAlignment="1">
      <alignment horizontal="left" wrapText="1"/>
    </xf>
    <xf numFmtId="0" fontId="15" fillId="0" borderId="0" xfId="0" applyFont="1" applyAlignment="1">
      <alignment vertical="center" wrapText="1"/>
    </xf>
    <xf numFmtId="0" fontId="16" fillId="0" borderId="0" xfId="0" applyFont="1" applyAlignment="1">
      <alignment vertical="center" wrapText="1"/>
    </xf>
    <xf numFmtId="0" fontId="9" fillId="0" borderId="6" xfId="2" applyFont="1" applyBorder="1" applyAlignment="1">
      <alignment horizontal="left" wrapText="1"/>
    </xf>
    <xf numFmtId="0" fontId="9" fillId="0" borderId="7" xfId="2" applyFont="1" applyBorder="1" applyAlignment="1">
      <alignment horizontal="left" wrapText="1"/>
    </xf>
    <xf numFmtId="0" fontId="9" fillId="0" borderId="8" xfId="2" applyFont="1" applyBorder="1" applyAlignment="1">
      <alignment horizontal="left" wrapText="1"/>
    </xf>
    <xf numFmtId="1" fontId="9" fillId="0" borderId="19" xfId="2" applyNumberFormat="1" applyFont="1" applyBorder="1" applyAlignment="1">
      <alignment horizontal="left" wrapText="1"/>
    </xf>
    <xf numFmtId="10" fontId="26" fillId="0" borderId="2" xfId="3" applyNumberFormat="1" applyFont="1" applyFill="1" applyBorder="1" applyAlignment="1" applyProtection="1">
      <alignment horizontal="center" vertical="center" wrapText="1"/>
    </xf>
    <xf numFmtId="0" fontId="15" fillId="0" borderId="2" xfId="0" applyFont="1" applyBorder="1" applyAlignment="1">
      <alignment horizontal="center" vertical="center" wrapText="1"/>
    </xf>
    <xf numFmtId="0" fontId="0" fillId="0" borderId="2" xfId="0" applyBorder="1"/>
    <xf numFmtId="1" fontId="24" fillId="0" borderId="4" xfId="2" applyNumberFormat="1" applyFont="1" applyBorder="1" applyAlignment="1">
      <alignment horizontal="left" wrapText="1"/>
    </xf>
    <xf numFmtId="0" fontId="24" fillId="3" borderId="2" xfId="2" applyFont="1" applyFill="1" applyBorder="1" applyAlignment="1">
      <alignment horizontal="center" vertical="center" wrapText="1"/>
    </xf>
    <xf numFmtId="0" fontId="24" fillId="5" borderId="2" xfId="2" applyNumberFormat="1" applyFont="1" applyFill="1" applyBorder="1" applyAlignment="1">
      <alignment horizontal="center" vertical="center" wrapText="1"/>
    </xf>
    <xf numFmtId="0" fontId="24" fillId="0" borderId="2" xfId="2" applyFont="1" applyBorder="1" applyAlignment="1">
      <alignment horizontal="center" vertical="center" wrapText="1"/>
    </xf>
    <xf numFmtId="1" fontId="15" fillId="0" borderId="2" xfId="0" applyNumberFormat="1" applyFont="1" applyBorder="1" applyAlignment="1">
      <alignment horizontal="center" vertical="center"/>
    </xf>
    <xf numFmtId="9" fontId="16" fillId="0" borderId="2" xfId="1" applyFont="1" applyFill="1" applyBorder="1" applyAlignment="1">
      <alignment horizontal="center" vertical="center" wrapText="1"/>
    </xf>
    <xf numFmtId="9" fontId="15" fillId="0" borderId="2" xfId="1" applyFont="1" applyFill="1" applyBorder="1" applyAlignment="1">
      <alignment horizontal="center" vertical="center" wrapText="1"/>
    </xf>
    <xf numFmtId="9" fontId="15" fillId="0" borderId="2" xfId="1" applyFont="1" applyBorder="1" applyAlignment="1">
      <alignment horizontal="center" vertical="center"/>
    </xf>
    <xf numFmtId="164" fontId="15" fillId="0" borderId="2" xfId="1" applyNumberFormat="1" applyFont="1" applyBorder="1" applyAlignment="1">
      <alignment horizontal="center" vertical="center"/>
    </xf>
    <xf numFmtId="10" fontId="15" fillId="0" borderId="2" xfId="1" applyNumberFormat="1" applyFont="1" applyBorder="1" applyAlignment="1">
      <alignment horizontal="center" vertical="center"/>
    </xf>
    <xf numFmtId="9" fontId="15" fillId="0" borderId="2" xfId="1" applyNumberFormat="1" applyFont="1" applyBorder="1" applyAlignment="1">
      <alignment horizontal="center" vertical="center"/>
    </xf>
    <xf numFmtId="0" fontId="15" fillId="0" borderId="2" xfId="0" applyFont="1" applyBorder="1"/>
    <xf numFmtId="0" fontId="15" fillId="0" borderId="2" xfId="0" applyFont="1" applyBorder="1" applyAlignment="1">
      <alignment horizontal="center" vertical="center"/>
    </xf>
    <xf numFmtId="0" fontId="15" fillId="0" borderId="2" xfId="0" applyFont="1" applyBorder="1" applyAlignment="1">
      <alignment vertical="center" wrapText="1"/>
    </xf>
    <xf numFmtId="0" fontId="0" fillId="0" borderId="0" xfId="0" applyAlignment="1">
      <alignment wrapText="1"/>
    </xf>
    <xf numFmtId="10" fontId="15" fillId="0" borderId="2" xfId="1" applyNumberFormat="1" applyFont="1" applyFill="1" applyBorder="1" applyAlignment="1">
      <alignment horizontal="center" vertical="center" wrapText="1"/>
    </xf>
    <xf numFmtId="0" fontId="24" fillId="0" borderId="2" xfId="2" applyFont="1" applyFill="1" applyBorder="1" applyAlignment="1">
      <alignment horizontal="center" vertical="center" wrapText="1"/>
    </xf>
    <xf numFmtId="0" fontId="24" fillId="0" borderId="2" xfId="2" applyNumberFormat="1" applyFont="1" applyFill="1" applyBorder="1" applyAlignment="1">
      <alignment horizontal="center" vertical="center" wrapText="1"/>
    </xf>
    <xf numFmtId="0" fontId="15" fillId="0" borderId="2" xfId="0" applyFont="1" applyBorder="1" applyAlignment="1">
      <alignment wrapText="1"/>
    </xf>
    <xf numFmtId="0" fontId="30" fillId="0" borderId="2" xfId="0" applyFont="1" applyBorder="1" applyAlignment="1">
      <alignment horizontal="justify" vertical="center" wrapText="1"/>
    </xf>
    <xf numFmtId="10" fontId="15" fillId="0" borderId="2" xfId="1" applyNumberFormat="1" applyFont="1" applyBorder="1" applyAlignment="1">
      <alignment horizontal="center" vertical="center" wrapText="1"/>
    </xf>
    <xf numFmtId="0" fontId="33" fillId="0" borderId="2" xfId="0" applyFont="1" applyBorder="1" applyAlignment="1">
      <alignment horizontal="justify" vertical="center" wrapText="1"/>
    </xf>
    <xf numFmtId="9" fontId="15" fillId="0" borderId="2" xfId="1" applyFont="1" applyBorder="1" applyAlignment="1">
      <alignment horizontal="center" vertical="center" wrapText="1"/>
    </xf>
    <xf numFmtId="0" fontId="33" fillId="0" borderId="2" xfId="0" applyFont="1" applyBorder="1" applyAlignment="1">
      <alignment horizontal="justify" wrapText="1"/>
    </xf>
    <xf numFmtId="0" fontId="15" fillId="2" borderId="2" xfId="0" applyFont="1" applyFill="1" applyBorder="1" applyAlignment="1">
      <alignment vertical="center" wrapText="1"/>
    </xf>
    <xf numFmtId="0" fontId="15" fillId="0" borderId="6" xfId="0" applyFont="1" applyBorder="1" applyAlignment="1">
      <alignment horizontal="center" vertical="center" wrapText="1"/>
    </xf>
    <xf numFmtId="9" fontId="16" fillId="0" borderId="2" xfId="1" applyNumberFormat="1" applyFont="1" applyFill="1" applyBorder="1" applyAlignment="1">
      <alignment horizontal="center" vertical="center"/>
    </xf>
    <xf numFmtId="0" fontId="30" fillId="0" borderId="2" xfId="0" applyFont="1" applyBorder="1" applyAlignment="1">
      <alignment horizontal="left" wrapText="1"/>
    </xf>
    <xf numFmtId="10" fontId="37" fillId="2" borderId="2" xfId="0" applyNumberFormat="1" applyFont="1" applyFill="1" applyBorder="1" applyAlignment="1">
      <alignment horizontal="center" vertical="center" wrapText="1"/>
    </xf>
    <xf numFmtId="164" fontId="37" fillId="0" borderId="2" xfId="0" applyNumberFormat="1" applyFont="1" applyFill="1" applyBorder="1" applyAlignment="1">
      <alignment horizontal="center" vertical="center"/>
    </xf>
    <xf numFmtId="0" fontId="37" fillId="0" borderId="2" xfId="0" quotePrefix="1" applyNumberFormat="1" applyFont="1" applyFill="1" applyBorder="1" applyAlignment="1">
      <alignment horizontal="center" vertical="center"/>
    </xf>
    <xf numFmtId="9" fontId="37" fillId="0" borderId="2" xfId="0" applyNumberFormat="1" applyFont="1" applyFill="1" applyBorder="1" applyAlignment="1">
      <alignment horizontal="center" vertical="center"/>
    </xf>
    <xf numFmtId="10" fontId="38" fillId="0" borderId="2" xfId="0" applyNumberFormat="1" applyFont="1" applyFill="1" applyBorder="1" applyAlignment="1">
      <alignment horizontal="center" vertical="center" wrapText="1" readingOrder="1"/>
    </xf>
    <xf numFmtId="164" fontId="38" fillId="0" borderId="2" xfId="0" applyNumberFormat="1" applyFont="1" applyFill="1" applyBorder="1" applyAlignment="1">
      <alignment horizontal="center" vertical="center" wrapText="1" readingOrder="1"/>
    </xf>
    <xf numFmtId="1" fontId="38" fillId="0" borderId="2" xfId="1" applyNumberFormat="1" applyFont="1" applyFill="1" applyBorder="1" applyAlignment="1">
      <alignment horizontal="center" vertical="center" readingOrder="1"/>
    </xf>
    <xf numFmtId="0" fontId="38" fillId="0" borderId="2" xfId="0" applyFont="1" applyFill="1" applyBorder="1" applyAlignment="1">
      <alignment horizontal="center" vertical="center" wrapText="1"/>
    </xf>
    <xf numFmtId="0" fontId="0" fillId="0" borderId="2" xfId="0" applyFont="1" applyFill="1" applyBorder="1" applyAlignment="1">
      <alignment vertical="center"/>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0" fontId="37" fillId="2" borderId="2" xfId="0" applyFont="1" applyFill="1" applyBorder="1" applyAlignment="1">
      <alignment horizontal="center" vertical="center" wrapText="1"/>
    </xf>
    <xf numFmtId="9" fontId="0" fillId="0" borderId="2" xfId="0" applyNumberFormat="1" applyFont="1" applyBorder="1" applyAlignment="1">
      <alignment horizontal="center" vertical="center"/>
    </xf>
    <xf numFmtId="9" fontId="37" fillId="0" borderId="6" xfId="0" applyNumberFormat="1"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Fill="1" applyBorder="1" applyAlignment="1" applyProtection="1">
      <alignment horizontal="center" vertical="center" wrapText="1"/>
    </xf>
    <xf numFmtId="0" fontId="0"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xf>
    <xf numFmtId="9" fontId="0" fillId="0" borderId="2" xfId="0" applyNumberFormat="1" applyFont="1" applyFill="1" applyBorder="1" applyAlignment="1">
      <alignment horizontal="center" vertical="center"/>
    </xf>
    <xf numFmtId="0" fontId="0" fillId="2" borderId="2" xfId="0" applyFont="1" applyFill="1" applyBorder="1" applyAlignment="1">
      <alignment horizontal="center" vertical="center" wrapText="1"/>
    </xf>
    <xf numFmtId="9" fontId="0" fillId="2" borderId="2" xfId="0" applyNumberFormat="1" applyFont="1" applyFill="1" applyBorder="1" applyAlignment="1">
      <alignment horizontal="center" vertical="center" wrapText="1"/>
    </xf>
    <xf numFmtId="0" fontId="38" fillId="0" borderId="2" xfId="0" applyFont="1" applyFill="1" applyBorder="1" applyAlignment="1">
      <alignment horizontal="center" vertical="center" readingOrder="1"/>
    </xf>
    <xf numFmtId="0" fontId="38" fillId="0" borderId="2" xfId="0" applyFont="1" applyBorder="1" applyAlignment="1">
      <alignment horizontal="center" vertical="center" wrapText="1" readingOrder="1"/>
    </xf>
    <xf numFmtId="0" fontId="38" fillId="0" borderId="2" xfId="0" applyFont="1" applyFill="1" applyBorder="1" applyAlignment="1">
      <alignment horizontal="center" vertical="center" wrapText="1" readingOrder="1"/>
    </xf>
    <xf numFmtId="9" fontId="38" fillId="0" borderId="2" xfId="0" applyNumberFormat="1" applyFont="1" applyFill="1" applyBorder="1" applyAlignment="1">
      <alignment horizontal="center" vertical="center" wrapText="1" readingOrder="1"/>
    </xf>
    <xf numFmtId="0" fontId="37" fillId="2" borderId="2" xfId="0" applyFont="1" applyFill="1" applyBorder="1" applyAlignment="1">
      <alignment horizontal="center" vertical="center"/>
    </xf>
    <xf numFmtId="9" fontId="0" fillId="0" borderId="2" xfId="0" applyNumberFormat="1" applyFont="1" applyFill="1" applyBorder="1" applyAlignment="1">
      <alignment horizontal="center" vertical="center" wrapText="1"/>
    </xf>
    <xf numFmtId="0" fontId="37" fillId="2" borderId="2" xfId="0" applyFont="1" applyFill="1" applyBorder="1" applyAlignment="1">
      <alignment vertical="center" wrapText="1"/>
    </xf>
    <xf numFmtId="10" fontId="0" fillId="0" borderId="2" xfId="0" applyNumberFormat="1" applyFont="1" applyBorder="1" applyAlignment="1">
      <alignment horizontal="center" vertical="center"/>
    </xf>
    <xf numFmtId="9" fontId="15" fillId="2" borderId="2" xfId="1" applyFont="1" applyFill="1" applyBorder="1" applyAlignment="1">
      <alignment horizontal="center" vertical="center" wrapText="1"/>
    </xf>
    <xf numFmtId="9" fontId="15" fillId="2" borderId="2" xfId="1" applyFont="1" applyFill="1" applyBorder="1" applyAlignment="1">
      <alignment vertical="center" wrapText="1"/>
    </xf>
    <xf numFmtId="10" fontId="15" fillId="0" borderId="2" xfId="1" applyNumberFormat="1" applyFont="1" applyBorder="1" applyAlignment="1">
      <alignment horizontal="center" vertical="top" wrapText="1"/>
    </xf>
    <xf numFmtId="9" fontId="38" fillId="0" borderId="2" xfId="0" applyNumberFormat="1" applyFont="1" applyBorder="1" applyAlignment="1">
      <alignment horizontal="center" vertical="center" wrapText="1"/>
    </xf>
    <xf numFmtId="0" fontId="41" fillId="0" borderId="6" xfId="0" applyFont="1" applyFill="1" applyBorder="1" applyAlignment="1" applyProtection="1">
      <alignment vertical="center" wrapText="1"/>
    </xf>
    <xf numFmtId="0" fontId="37" fillId="0" borderId="6" xfId="0" applyFont="1" applyFill="1" applyBorder="1" applyAlignment="1">
      <alignment vertical="center" wrapText="1"/>
    </xf>
    <xf numFmtId="1" fontId="37" fillId="0" borderId="6" xfId="0" applyNumberFormat="1" applyFont="1" applyFill="1" applyBorder="1" applyAlignment="1">
      <alignment horizontal="center" vertical="center" wrapText="1"/>
    </xf>
    <xf numFmtId="9" fontId="41" fillId="0" borderId="2" xfId="0" applyNumberFormat="1" applyFont="1" applyFill="1" applyBorder="1" applyAlignment="1">
      <alignment vertical="center" wrapText="1"/>
    </xf>
    <xf numFmtId="0" fontId="41" fillId="0" borderId="2" xfId="0" applyFont="1" applyFill="1" applyBorder="1" applyAlignment="1">
      <alignment horizontal="center" vertical="center" wrapText="1"/>
    </xf>
    <xf numFmtId="9" fontId="41" fillId="0" borderId="2" xfId="0" applyNumberFormat="1" applyFont="1" applyFill="1" applyBorder="1" applyAlignment="1">
      <alignment horizontal="center" vertical="center" wrapText="1"/>
    </xf>
    <xf numFmtId="1" fontId="37" fillId="0" borderId="2" xfId="0" applyNumberFormat="1" applyFont="1" applyFill="1" applyBorder="1" applyAlignment="1">
      <alignment horizontal="center" vertical="center" wrapText="1"/>
    </xf>
    <xf numFmtId="9" fontId="37" fillId="0" borderId="2" xfId="0" applyNumberFormat="1" applyFont="1" applyFill="1" applyBorder="1" applyAlignment="1">
      <alignment horizontal="center" vertical="center" wrapText="1"/>
    </xf>
    <xf numFmtId="0" fontId="37" fillId="10" borderId="9" xfId="2" applyFont="1" applyFill="1" applyBorder="1" applyAlignment="1">
      <alignment horizontal="center" vertical="center" wrapText="1"/>
    </xf>
    <xf numFmtId="0" fontId="37" fillId="10" borderId="2" xfId="2" applyFont="1" applyFill="1" applyBorder="1" applyAlignment="1">
      <alignment horizontal="center" vertical="center" wrapText="1"/>
    </xf>
    <xf numFmtId="9" fontId="7" fillId="2" borderId="2" xfId="1" applyFont="1" applyFill="1" applyBorder="1" applyAlignment="1">
      <alignment vertical="center" wrapText="1"/>
    </xf>
    <xf numFmtId="1" fontId="0" fillId="0" borderId="2" xfId="0" applyNumberFormat="1" applyFont="1" applyFill="1" applyBorder="1" applyAlignment="1">
      <alignment horizontal="center" vertical="center"/>
    </xf>
    <xf numFmtId="0" fontId="37" fillId="0" borderId="2" xfId="0" applyFont="1" applyBorder="1" applyAlignment="1">
      <alignment vertical="center" wrapText="1"/>
    </xf>
    <xf numFmtId="9" fontId="0" fillId="0" borderId="2" xfId="0" applyNumberFormat="1" applyFont="1" applyFill="1" applyBorder="1" applyAlignment="1">
      <alignment vertical="center" wrapText="1"/>
    </xf>
    <xf numFmtId="0" fontId="0" fillId="0" borderId="2" xfId="0" applyFont="1" applyFill="1" applyBorder="1" applyAlignment="1" applyProtection="1">
      <alignment vertical="center" wrapText="1"/>
    </xf>
    <xf numFmtId="0" fontId="24" fillId="0" borderId="2" xfId="2" applyFont="1" applyBorder="1" applyAlignment="1">
      <alignment horizontal="center" vertical="center" wrapText="1"/>
    </xf>
    <xf numFmtId="1" fontId="24" fillId="0" borderId="2" xfId="2" applyNumberFormat="1" applyFont="1" applyBorder="1" applyAlignment="1">
      <alignment horizontal="left" wrapText="1"/>
    </xf>
    <xf numFmtId="0" fontId="30" fillId="0" borderId="2" xfId="0" applyFont="1" applyBorder="1" applyAlignment="1">
      <alignment horizontal="left" vertical="center" wrapText="1"/>
    </xf>
    <xf numFmtId="0" fontId="0" fillId="0" borderId="2" xfId="0" applyFont="1" applyBorder="1" applyAlignment="1">
      <alignment horizontal="center" vertical="center"/>
    </xf>
    <xf numFmtId="9" fontId="0" fillId="0" borderId="2" xfId="0" applyNumberFormat="1" applyFont="1" applyBorder="1" applyAlignment="1">
      <alignment horizontal="center" vertical="center"/>
    </xf>
    <xf numFmtId="10" fontId="0" fillId="0" borderId="2" xfId="0" applyNumberFormat="1" applyFont="1" applyBorder="1" applyAlignment="1">
      <alignment horizontal="center" vertical="center"/>
    </xf>
    <xf numFmtId="0" fontId="45" fillId="0" borderId="0" xfId="6" applyFont="1"/>
    <xf numFmtId="0" fontId="7" fillId="0" borderId="0" xfId="0" applyFont="1"/>
    <xf numFmtId="0" fontId="45" fillId="2" borderId="2" xfId="6" applyFont="1" applyFill="1" applyBorder="1" applyAlignment="1">
      <alignment horizontal="left" vertical="top" wrapText="1"/>
    </xf>
    <xf numFmtId="9" fontId="11" fillId="2" borderId="2" xfId="0" applyNumberFormat="1" applyFont="1" applyFill="1" applyBorder="1" applyAlignment="1">
      <alignment horizontal="center" vertical="center"/>
    </xf>
    <xf numFmtId="0" fontId="45" fillId="2" borderId="2" xfId="6" applyFont="1" applyFill="1" applyBorder="1" applyAlignment="1">
      <alignment horizontal="left" wrapText="1"/>
    </xf>
    <xf numFmtId="0" fontId="45" fillId="2" borderId="2" xfId="6" applyFont="1" applyFill="1" applyBorder="1" applyAlignment="1">
      <alignment vertical="top" wrapText="1"/>
    </xf>
    <xf numFmtId="0" fontId="45" fillId="2" borderId="6" xfId="6" applyFont="1" applyFill="1" applyBorder="1" applyAlignment="1">
      <alignment wrapText="1"/>
    </xf>
    <xf numFmtId="0" fontId="45" fillId="2" borderId="2" xfId="6" applyFont="1" applyFill="1" applyBorder="1" applyAlignment="1">
      <alignment vertical="center" wrapText="1"/>
    </xf>
    <xf numFmtId="0" fontId="45" fillId="2" borderId="2" xfId="6" applyFont="1" applyFill="1" applyBorder="1" applyAlignment="1">
      <alignment horizontal="left" vertical="center" wrapText="1"/>
    </xf>
    <xf numFmtId="0" fontId="11" fillId="2" borderId="11" xfId="0" applyFont="1" applyFill="1" applyBorder="1" applyAlignment="1">
      <alignment vertical="center" wrapText="1"/>
    </xf>
    <xf numFmtId="9" fontId="11" fillId="2" borderId="11" xfId="0" applyNumberFormat="1" applyFont="1" applyFill="1" applyBorder="1" applyAlignment="1">
      <alignment horizontal="center" vertical="center"/>
    </xf>
    <xf numFmtId="0" fontId="9" fillId="2" borderId="11" xfId="0" applyFont="1" applyFill="1" applyBorder="1" applyAlignment="1">
      <alignment horizontal="left" vertical="center" wrapText="1"/>
    </xf>
    <xf numFmtId="10" fontId="11" fillId="2" borderId="11" xfId="0" applyNumberFormat="1" applyFont="1" applyFill="1" applyBorder="1" applyAlignment="1">
      <alignment vertical="center" wrapText="1"/>
    </xf>
    <xf numFmtId="10" fontId="11" fillId="2" borderId="2" xfId="0" applyNumberFormat="1" applyFont="1" applyFill="1" applyBorder="1" applyAlignment="1">
      <alignment horizontal="center" vertical="center"/>
    </xf>
    <xf numFmtId="0" fontId="11" fillId="2"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11" fillId="2" borderId="2" xfId="0" applyFont="1" applyFill="1" applyBorder="1" applyAlignment="1">
      <alignment wrapText="1"/>
    </xf>
    <xf numFmtId="0" fontId="11" fillId="0" borderId="2" xfId="0" applyFont="1" applyFill="1" applyBorder="1" applyAlignment="1">
      <alignment horizontal="left" vertical="center" wrapText="1"/>
    </xf>
    <xf numFmtId="0" fontId="11" fillId="0" borderId="2" xfId="0" applyFont="1" applyBorder="1" applyAlignment="1">
      <alignment horizontal="left" vertical="center" wrapText="1"/>
    </xf>
    <xf numFmtId="0" fontId="45" fillId="0" borderId="2" xfId="6" applyFont="1" applyBorder="1" applyAlignment="1">
      <alignment vertical="center" wrapText="1"/>
    </xf>
    <xf numFmtId="0" fontId="45" fillId="0" borderId="5" xfId="6" applyFont="1" applyBorder="1" applyAlignment="1">
      <alignment vertical="center" wrapText="1"/>
    </xf>
    <xf numFmtId="0" fontId="38" fillId="0" borderId="0" xfId="6" applyFont="1"/>
    <xf numFmtId="0" fontId="38" fillId="0" borderId="0" xfId="6" applyFont="1" applyFill="1" applyAlignment="1">
      <alignment horizontal="center" vertical="top" wrapText="1"/>
    </xf>
    <xf numFmtId="0" fontId="25" fillId="0" borderId="0" xfId="6" applyFont="1" applyAlignment="1">
      <alignment wrapText="1"/>
    </xf>
    <xf numFmtId="0" fontId="38" fillId="0" borderId="0" xfId="6" applyFont="1" applyAlignment="1">
      <alignment wrapText="1"/>
    </xf>
    <xf numFmtId="0" fontId="7" fillId="0" borderId="0" xfId="0" applyFont="1" applyAlignment="1">
      <alignment wrapText="1"/>
    </xf>
    <xf numFmtId="0" fontId="10" fillId="0" borderId="2" xfId="0" applyFont="1" applyBorder="1" applyAlignment="1">
      <alignment horizontal="left" vertical="center" wrapText="1"/>
    </xf>
    <xf numFmtId="0" fontId="45" fillId="2" borderId="6" xfId="6" applyFont="1" applyFill="1" applyBorder="1" applyAlignment="1">
      <alignment horizontal="left" vertical="center" wrapText="1"/>
    </xf>
    <xf numFmtId="9" fontId="10" fillId="0" borderId="2" xfId="0" applyNumberFormat="1" applyFont="1" applyFill="1" applyBorder="1" applyAlignment="1">
      <alignment horizontal="center" vertical="center" wrapText="1"/>
    </xf>
    <xf numFmtId="9" fontId="10" fillId="0" borderId="2" xfId="0" applyNumberFormat="1" applyFont="1" applyBorder="1" applyAlignment="1">
      <alignment horizontal="center" vertical="center" wrapText="1"/>
    </xf>
    <xf numFmtId="164" fontId="15" fillId="0" borderId="2" xfId="1" applyNumberFormat="1" applyFont="1" applyBorder="1" applyAlignment="1">
      <alignment horizontal="center" vertical="center" wrapText="1"/>
    </xf>
    <xf numFmtId="9" fontId="11" fillId="2" borderId="11" xfId="0" applyNumberFormat="1" applyFont="1" applyFill="1" applyBorder="1" applyAlignment="1">
      <alignment horizontal="center" vertical="center"/>
    </xf>
    <xf numFmtId="0" fontId="7" fillId="0" borderId="2" xfId="0" applyFont="1" applyBorder="1"/>
    <xf numFmtId="164" fontId="11" fillId="2" borderId="2" xfId="0" applyNumberFormat="1" applyFont="1" applyFill="1" applyBorder="1" applyAlignment="1">
      <alignment horizontal="center" vertical="center"/>
    </xf>
    <xf numFmtId="10" fontId="11" fillId="2" borderId="11" xfId="0" applyNumberFormat="1" applyFont="1" applyFill="1" applyBorder="1" applyAlignment="1">
      <alignment horizontal="center" vertical="center"/>
    </xf>
    <xf numFmtId="1" fontId="10" fillId="0" borderId="2" xfId="0" applyNumberFormat="1" applyFont="1" applyBorder="1" applyAlignment="1">
      <alignment horizontal="center" vertical="center"/>
    </xf>
    <xf numFmtId="1" fontId="9" fillId="0" borderId="2" xfId="2" applyNumberFormat="1" applyFont="1" applyBorder="1" applyAlignment="1">
      <alignment horizontal="left" wrapText="1"/>
    </xf>
    <xf numFmtId="0" fontId="10" fillId="0" borderId="2" xfId="0" applyFont="1" applyBorder="1" applyAlignment="1">
      <alignment horizontal="center" vertical="center" wrapText="1"/>
    </xf>
    <xf numFmtId="1" fontId="9" fillId="0" borderId="3" xfId="2" applyNumberFormat="1" applyFont="1" applyBorder="1" applyAlignment="1">
      <alignment horizontal="left" wrapText="1"/>
    </xf>
    <xf numFmtId="1" fontId="9" fillId="0" borderId="5" xfId="2" applyNumberFormat="1" applyFont="1" applyBorder="1" applyAlignment="1">
      <alignment horizontal="left" wrapText="1"/>
    </xf>
    <xf numFmtId="0" fontId="0" fillId="0" borderId="2" xfId="0" applyFont="1" applyBorder="1" applyAlignment="1">
      <alignment horizontal="center" vertical="center" wrapText="1"/>
    </xf>
    <xf numFmtId="0" fontId="20" fillId="0" borderId="2" xfId="0" applyFont="1" applyBorder="1" applyAlignment="1">
      <alignment horizontal="left" vertical="center" wrapText="1"/>
    </xf>
    <xf numFmtId="0" fontId="9" fillId="0" borderId="4" xfId="2" applyFont="1" applyBorder="1" applyAlignment="1">
      <alignment wrapText="1"/>
    </xf>
    <xf numFmtId="0" fontId="48" fillId="0" borderId="2" xfId="0" applyFont="1" applyBorder="1" applyAlignment="1">
      <alignment wrapText="1"/>
    </xf>
    <xf numFmtId="0" fontId="9" fillId="0" borderId="3" xfId="2" applyFont="1" applyBorder="1" applyAlignment="1">
      <alignment wrapText="1"/>
    </xf>
    <xf numFmtId="9" fontId="45" fillId="2" borderId="6" xfId="6" applyNumberFormat="1" applyFont="1" applyFill="1" applyBorder="1" applyAlignment="1">
      <alignment horizontal="center" vertical="center" wrapText="1"/>
    </xf>
    <xf numFmtId="9" fontId="45" fillId="2" borderId="2" xfId="6" applyNumberFormat="1" applyFont="1" applyFill="1" applyBorder="1" applyAlignment="1">
      <alignment horizontal="center" vertical="center" wrapText="1"/>
    </xf>
    <xf numFmtId="0" fontId="10" fillId="0" borderId="2" xfId="0" applyFont="1" applyBorder="1"/>
    <xf numFmtId="0" fontId="45" fillId="2" borderId="6" xfId="6" applyFont="1" applyFill="1" applyBorder="1" applyAlignment="1">
      <alignment horizontal="left" wrapText="1"/>
    </xf>
    <xf numFmtId="0" fontId="45" fillId="2" borderId="6" xfId="6" applyFont="1" applyFill="1" applyBorder="1" applyAlignment="1">
      <alignment vertical="center" wrapText="1"/>
    </xf>
    <xf numFmtId="0" fontId="45" fillId="2" borderId="9" xfId="6" applyFont="1" applyFill="1" applyBorder="1" applyAlignment="1">
      <alignment wrapText="1"/>
    </xf>
    <xf numFmtId="0" fontId="9" fillId="2" borderId="9" xfId="0" applyFont="1" applyFill="1" applyBorder="1" applyAlignment="1">
      <alignment horizontal="left" vertical="center" wrapText="1"/>
    </xf>
    <xf numFmtId="0" fontId="9" fillId="2" borderId="6" xfId="0" applyFont="1" applyFill="1" applyBorder="1" applyAlignment="1">
      <alignment horizontal="left" vertical="center" wrapText="1"/>
    </xf>
    <xf numFmtId="0" fontId="11" fillId="0" borderId="6" xfId="0" applyFont="1" applyBorder="1" applyAlignment="1">
      <alignment horizontal="left" vertical="center" wrapText="1"/>
    </xf>
    <xf numFmtId="0" fontId="11" fillId="0" borderId="9" xfId="0" applyFont="1" applyBorder="1" applyAlignment="1">
      <alignment horizontal="left" vertical="center"/>
    </xf>
    <xf numFmtId="0" fontId="11" fillId="0" borderId="11" xfId="0" applyFont="1" applyBorder="1" applyAlignment="1">
      <alignment horizontal="left" vertical="center"/>
    </xf>
    <xf numFmtId="0" fontId="45" fillId="2" borderId="2" xfId="6" applyFont="1" applyFill="1" applyBorder="1" applyAlignment="1">
      <alignment horizontal="center" vertical="center" wrapText="1"/>
    </xf>
    <xf numFmtId="0" fontId="30" fillId="5" borderId="2" xfId="0" applyFont="1" applyFill="1" applyBorder="1" applyAlignment="1">
      <alignment horizontal="left" wrapText="1"/>
    </xf>
    <xf numFmtId="0" fontId="30" fillId="20" borderId="2" xfId="0" applyFont="1" applyFill="1" applyBorder="1" applyAlignment="1">
      <alignment horizontal="left" wrapText="1"/>
    </xf>
    <xf numFmtId="0" fontId="15" fillId="0" borderId="2" xfId="0" applyFont="1" applyBorder="1" applyAlignment="1">
      <alignment horizontal="center" vertical="center" wrapText="1"/>
    </xf>
    <xf numFmtId="0" fontId="30" fillId="9" borderId="2" xfId="0" applyFont="1" applyFill="1" applyBorder="1" applyAlignment="1">
      <alignment horizontal="left" wrapText="1"/>
    </xf>
    <xf numFmtId="0" fontId="15" fillId="0" borderId="6" xfId="0" applyFont="1" applyFill="1" applyBorder="1" applyAlignment="1">
      <alignment horizontal="center" vertical="center"/>
    </xf>
    <xf numFmtId="0" fontId="15" fillId="0" borderId="6" xfId="0" applyFont="1" applyBorder="1" applyAlignment="1">
      <alignment horizontal="center" vertical="center"/>
    </xf>
    <xf numFmtId="0" fontId="15" fillId="0" borderId="11" xfId="0" applyFont="1" applyBorder="1" applyAlignment="1">
      <alignment horizontal="center" vertical="center"/>
    </xf>
    <xf numFmtId="9" fontId="15" fillId="0" borderId="6" xfId="0" applyNumberFormat="1" applyFont="1" applyBorder="1" applyAlignment="1">
      <alignment horizontal="center" vertical="center"/>
    </xf>
    <xf numFmtId="0" fontId="15" fillId="0" borderId="2" xfId="0" applyFont="1" applyBorder="1" applyAlignment="1">
      <alignment horizontal="center" vertical="center"/>
    </xf>
    <xf numFmtId="0" fontId="16" fillId="0" borderId="6" xfId="0" applyFont="1" applyFill="1" applyBorder="1" applyAlignment="1">
      <alignment horizontal="center" vertical="center" wrapText="1"/>
    </xf>
    <xf numFmtId="9" fontId="15" fillId="0" borderId="11" xfId="0" applyNumberFormat="1" applyFont="1" applyBorder="1" applyAlignment="1">
      <alignment horizontal="center" vertical="center"/>
    </xf>
    <xf numFmtId="0" fontId="15" fillId="0" borderId="6" xfId="0" applyFont="1" applyBorder="1" applyAlignment="1">
      <alignment horizontal="center" vertical="center" wrapText="1"/>
    </xf>
    <xf numFmtId="0" fontId="15" fillId="0" borderId="11" xfId="0" applyFont="1" applyBorder="1" applyAlignment="1">
      <alignment horizontal="center" vertical="center" wrapText="1"/>
    </xf>
    <xf numFmtId="0" fontId="32" fillId="0" borderId="6" xfId="0" applyFont="1" applyFill="1" applyBorder="1" applyAlignment="1">
      <alignment horizontal="center" vertical="center" wrapText="1"/>
    </xf>
    <xf numFmtId="0" fontId="32" fillId="0" borderId="11" xfId="0" applyFont="1" applyFill="1" applyBorder="1" applyAlignment="1">
      <alignment horizontal="center" vertical="center" wrapText="1"/>
    </xf>
    <xf numFmtId="9" fontId="15" fillId="0" borderId="6" xfId="1" applyNumberFormat="1" applyFont="1" applyBorder="1" applyAlignment="1">
      <alignment horizontal="center" vertical="center"/>
    </xf>
    <xf numFmtId="9" fontId="15" fillId="2" borderId="2" xfId="1" applyNumberFormat="1" applyFont="1" applyFill="1" applyBorder="1" applyAlignment="1">
      <alignment horizontal="center" vertical="center" wrapText="1"/>
    </xf>
    <xf numFmtId="9" fontId="15" fillId="2" borderId="2" xfId="1" applyNumberFormat="1" applyFont="1" applyFill="1" applyBorder="1" applyAlignment="1">
      <alignment vertical="center" wrapText="1"/>
    </xf>
    <xf numFmtId="0" fontId="35" fillId="0" borderId="6" xfId="0" applyFont="1" applyBorder="1" applyAlignment="1">
      <alignment horizontal="center" vertical="center"/>
    </xf>
    <xf numFmtId="0" fontId="15" fillId="5" borderId="6" xfId="0" applyFont="1" applyFill="1" applyBorder="1" applyAlignment="1">
      <alignment horizontal="left" vertical="center" wrapText="1"/>
    </xf>
    <xf numFmtId="10" fontId="26" fillId="0" borderId="6" xfId="3" applyNumberFormat="1" applyFont="1" applyBorder="1" applyAlignment="1" applyProtection="1">
      <alignment horizontal="center" vertical="center" wrapText="1"/>
    </xf>
    <xf numFmtId="0" fontId="35" fillId="0" borderId="11" xfId="0" applyFont="1" applyBorder="1" applyAlignment="1">
      <alignment horizontal="center" vertical="center"/>
    </xf>
    <xf numFmtId="0" fontId="15" fillId="0" borderId="11" xfId="0" applyFont="1" applyFill="1" applyBorder="1" applyAlignment="1">
      <alignment vertical="center"/>
    </xf>
    <xf numFmtId="0" fontId="15" fillId="0" borderId="11" xfId="0" applyFont="1" applyBorder="1" applyAlignment="1">
      <alignment wrapText="1"/>
    </xf>
    <xf numFmtId="0" fontId="15" fillId="2" borderId="11" xfId="0" applyFont="1" applyFill="1" applyBorder="1" applyAlignment="1">
      <alignment vertical="center" wrapText="1"/>
    </xf>
    <xf numFmtId="10" fontId="15" fillId="0" borderId="2" xfId="1" applyNumberFormat="1" applyFont="1" applyBorder="1" applyAlignment="1">
      <alignment vertical="center" wrapText="1"/>
    </xf>
    <xf numFmtId="10" fontId="0" fillId="0" borderId="2" xfId="0" applyNumberFormat="1" applyBorder="1" applyAlignment="1">
      <alignment horizontal="center" vertical="center"/>
    </xf>
    <xf numFmtId="0" fontId="0" fillId="0" borderId="2" xfId="0" applyBorder="1" applyAlignment="1">
      <alignment horizontal="center" vertical="center" wrapText="1"/>
    </xf>
    <xf numFmtId="0" fontId="12" fillId="2" borderId="2" xfId="0" applyFont="1" applyFill="1" applyBorder="1" applyAlignment="1">
      <alignment horizontal="left" vertical="center" wrapText="1"/>
    </xf>
    <xf numFmtId="0" fontId="10" fillId="0" borderId="7" xfId="0" applyFont="1" applyFill="1" applyBorder="1" applyAlignment="1">
      <alignment vertical="center" wrapText="1"/>
    </xf>
    <xf numFmtId="0" fontId="15" fillId="15" borderId="2" xfId="0" applyFont="1" applyFill="1" applyBorder="1" applyAlignment="1">
      <alignment horizontal="center" vertical="center" wrapText="1"/>
    </xf>
    <xf numFmtId="0" fontId="15" fillId="21" borderId="11" xfId="0" applyFont="1" applyFill="1" applyBorder="1" applyAlignment="1">
      <alignment horizontal="center" vertical="center" wrapText="1"/>
    </xf>
    <xf numFmtId="0" fontId="58" fillId="0" borderId="2" xfId="0" applyFont="1" applyFill="1" applyBorder="1" applyAlignment="1">
      <alignment horizontal="fill" vertical="center" wrapText="1"/>
    </xf>
    <xf numFmtId="164" fontId="7" fillId="0" borderId="2" xfId="1" applyNumberFormat="1" applyFont="1" applyFill="1" applyBorder="1" applyAlignment="1">
      <alignment horizontal="center" vertical="center" wrapText="1"/>
    </xf>
    <xf numFmtId="9" fontId="7" fillId="0" borderId="2" xfId="1" applyFont="1" applyFill="1" applyBorder="1" applyAlignment="1">
      <alignment horizontal="center" vertical="center" wrapText="1"/>
    </xf>
    <xf numFmtId="0" fontId="7" fillId="0" borderId="2" xfId="0" applyFont="1" applyFill="1" applyBorder="1" applyAlignment="1">
      <alignment horizontal="center" vertical="center" wrapText="1"/>
    </xf>
    <xf numFmtId="9" fontId="37" fillId="0" borderId="2" xfId="1" applyNumberFormat="1" applyFont="1" applyFill="1" applyBorder="1" applyAlignment="1">
      <alignment horizontal="center" vertical="center" wrapText="1"/>
    </xf>
    <xf numFmtId="164" fontId="37" fillId="0" borderId="2" xfId="1" applyNumberFormat="1" applyFont="1" applyFill="1" applyBorder="1" applyAlignment="1">
      <alignment horizontal="center" vertical="center" wrapText="1"/>
    </xf>
    <xf numFmtId="10" fontId="7" fillId="0" borderId="2" xfId="1"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59" fillId="0" borderId="2" xfId="0" applyFont="1" applyFill="1" applyBorder="1" applyAlignment="1">
      <alignment horizontal="left" vertical="center" wrapText="1"/>
    </xf>
    <xf numFmtId="0" fontId="59" fillId="0" borderId="2" xfId="0" applyFont="1" applyFill="1" applyBorder="1" applyAlignment="1">
      <alignment horizontal="justify" vertical="center" wrapText="1"/>
    </xf>
    <xf numFmtId="0" fontId="59" fillId="0" borderId="2" xfId="0" applyFont="1" applyFill="1" applyBorder="1" applyAlignment="1">
      <alignment horizontal="justify" wrapText="1"/>
    </xf>
    <xf numFmtId="0" fontId="59" fillId="0" borderId="2" xfId="0" applyFont="1" applyFill="1" applyBorder="1" applyAlignment="1">
      <alignment horizontal="justify" vertical="top" wrapText="1"/>
    </xf>
    <xf numFmtId="0" fontId="37" fillId="0" borderId="2" xfId="0" applyFont="1" applyFill="1" applyBorder="1" applyAlignment="1">
      <alignment horizontal="left" vertical="center" wrapText="1"/>
    </xf>
    <xf numFmtId="1" fontId="7" fillId="0" borderId="2" xfId="0" applyNumberFormat="1" applyFont="1" applyFill="1" applyBorder="1" applyAlignment="1">
      <alignment horizontal="center" vertical="center"/>
    </xf>
    <xf numFmtId="9" fontId="7" fillId="0" borderId="2" xfId="0" applyNumberFormat="1" applyFont="1" applyFill="1" applyBorder="1" applyAlignment="1">
      <alignment horizontal="center" vertical="center"/>
    </xf>
    <xf numFmtId="9" fontId="15" fillId="0" borderId="6" xfId="0" applyNumberFormat="1" applyFont="1" applyBorder="1" applyAlignment="1">
      <alignment horizontal="center" vertical="center"/>
    </xf>
    <xf numFmtId="0" fontId="15" fillId="0" borderId="2" xfId="0" applyFont="1" applyBorder="1" applyAlignment="1">
      <alignment horizontal="center" vertical="center" wrapText="1"/>
    </xf>
    <xf numFmtId="10" fontId="52" fillId="0" borderId="2" xfId="0" applyNumberFormat="1" applyFont="1" applyBorder="1" applyAlignment="1">
      <alignment horizontal="center" vertical="center"/>
    </xf>
    <xf numFmtId="0" fontId="52" fillId="0" borderId="2" xfId="0" applyFont="1" applyBorder="1" applyAlignment="1">
      <alignment horizontal="center" vertical="center" wrapText="1"/>
    </xf>
    <xf numFmtId="10" fontId="15" fillId="0" borderId="2" xfId="0" applyNumberFormat="1" applyFont="1" applyBorder="1" applyAlignment="1">
      <alignment horizontal="center" vertical="center" wrapText="1"/>
    </xf>
    <xf numFmtId="10" fontId="15" fillId="0" borderId="2" xfId="0" applyNumberFormat="1" applyFont="1" applyFill="1" applyBorder="1" applyAlignment="1">
      <alignment horizontal="center" vertical="center" wrapText="1"/>
    </xf>
    <xf numFmtId="0" fontId="15" fillId="0" borderId="2" xfId="0" applyFont="1" applyFill="1" applyBorder="1" applyAlignment="1">
      <alignment vertical="center" wrapText="1"/>
    </xf>
    <xf numFmtId="9" fontId="15" fillId="19" borderId="2" xfId="1" applyFont="1" applyFill="1" applyBorder="1" applyAlignment="1">
      <alignment vertical="center" wrapText="1"/>
    </xf>
    <xf numFmtId="9" fontId="15" fillId="19" borderId="11" xfId="1" applyFont="1" applyFill="1" applyBorder="1" applyAlignment="1">
      <alignment vertical="center" wrapText="1"/>
    </xf>
    <xf numFmtId="164" fontId="15" fillId="19" borderId="2" xfId="1" applyNumberFormat="1" applyFont="1" applyFill="1" applyBorder="1" applyAlignment="1">
      <alignment horizontal="center" vertical="center"/>
    </xf>
    <xf numFmtId="9" fontId="15" fillId="19" borderId="22" xfId="1" applyFont="1" applyFill="1" applyBorder="1" applyAlignment="1">
      <alignment vertical="center" wrapText="1"/>
    </xf>
    <xf numFmtId="9" fontId="15" fillId="19" borderId="2" xfId="1" applyFont="1" applyFill="1" applyBorder="1" applyAlignment="1">
      <alignment horizontal="center" vertical="center"/>
    </xf>
    <xf numFmtId="10" fontId="15" fillId="0" borderId="6" xfId="1" applyNumberFormat="1" applyFont="1" applyFill="1" applyBorder="1" applyAlignment="1">
      <alignment vertical="center"/>
    </xf>
    <xf numFmtId="0" fontId="30" fillId="0" borderId="2" xfId="0" applyFont="1" applyBorder="1" applyAlignment="1">
      <alignment horizontal="center" vertical="center" wrapText="1"/>
    </xf>
    <xf numFmtId="10" fontId="16" fillId="0" borderId="2" xfId="1" applyNumberFormat="1" applyFont="1" applyFill="1" applyBorder="1" applyAlignment="1">
      <alignment horizontal="center" vertical="center"/>
    </xf>
    <xf numFmtId="9" fontId="16" fillId="0" borderId="2" xfId="1" applyNumberFormat="1" applyFont="1" applyFill="1" applyBorder="1" applyAlignment="1">
      <alignment vertical="center" wrapText="1"/>
    </xf>
    <xf numFmtId="164" fontId="16" fillId="0" borderId="11" xfId="1" applyNumberFormat="1" applyFont="1" applyFill="1" applyBorder="1" applyAlignment="1">
      <alignment horizontal="center" vertical="center"/>
    </xf>
    <xf numFmtId="0" fontId="15" fillId="0" borderId="6" xfId="0" applyFont="1" applyFill="1" applyBorder="1" applyAlignment="1">
      <alignment vertical="center"/>
    </xf>
    <xf numFmtId="9" fontId="15" fillId="0" borderId="6" xfId="0" applyNumberFormat="1" applyFont="1" applyFill="1" applyBorder="1" applyAlignment="1">
      <alignment vertical="center"/>
    </xf>
    <xf numFmtId="0" fontId="15" fillId="0" borderId="9" xfId="0" applyFont="1" applyFill="1" applyBorder="1" applyAlignment="1">
      <alignment vertical="center"/>
    </xf>
    <xf numFmtId="0" fontId="45" fillId="2" borderId="9" xfId="6" applyFont="1" applyFill="1" applyBorder="1" applyAlignment="1">
      <alignment horizontal="left" vertical="top" wrapText="1"/>
    </xf>
    <xf numFmtId="9" fontId="11" fillId="2" borderId="6" xfId="0" applyNumberFormat="1" applyFont="1" applyFill="1" applyBorder="1" applyAlignment="1">
      <alignment horizontal="center" vertical="center"/>
    </xf>
    <xf numFmtId="9" fontId="45" fillId="2" borderId="6" xfId="6" applyNumberFormat="1" applyFont="1" applyFill="1" applyBorder="1" applyAlignment="1">
      <alignment vertical="center" wrapText="1"/>
    </xf>
    <xf numFmtId="0" fontId="45" fillId="2" borderId="2" xfId="6" applyFont="1" applyFill="1" applyBorder="1" applyAlignment="1">
      <alignment wrapText="1"/>
    </xf>
    <xf numFmtId="0" fontId="25" fillId="2" borderId="2" xfId="6" applyFont="1" applyFill="1" applyBorder="1" applyAlignment="1">
      <alignment vertical="center" wrapText="1"/>
    </xf>
    <xf numFmtId="0" fontId="25" fillId="2" borderId="6" xfId="6" applyFont="1" applyFill="1" applyBorder="1" applyAlignment="1">
      <alignment vertical="center" wrapText="1"/>
    </xf>
    <xf numFmtId="0" fontId="25" fillId="2" borderId="2" xfId="6" applyFont="1" applyFill="1" applyBorder="1" applyAlignment="1">
      <alignment horizontal="left" vertical="center" wrapText="1"/>
    </xf>
    <xf numFmtId="0" fontId="10" fillId="2" borderId="2" xfId="0" applyFont="1" applyFill="1" applyBorder="1" applyAlignment="1">
      <alignment vertical="center" wrapText="1"/>
    </xf>
    <xf numFmtId="0" fontId="12" fillId="2" borderId="6" xfId="0" applyFont="1" applyFill="1" applyBorder="1" applyAlignment="1">
      <alignment horizontal="left" vertical="center" wrapText="1"/>
    </xf>
    <xf numFmtId="0" fontId="10" fillId="2" borderId="2" xfId="0" applyFont="1" applyFill="1" applyBorder="1" applyAlignment="1">
      <alignment wrapText="1"/>
    </xf>
    <xf numFmtId="0" fontId="11" fillId="2" borderId="2" xfId="0" applyFont="1" applyFill="1" applyBorder="1" applyAlignment="1">
      <alignment horizontal="center" vertical="center" wrapText="1"/>
    </xf>
    <xf numFmtId="0" fontId="10" fillId="0" borderId="6" xfId="0" applyFont="1" applyBorder="1" applyAlignment="1">
      <alignment horizontal="left" vertical="center" wrapText="1"/>
    </xf>
    <xf numFmtId="0" fontId="10" fillId="0" borderId="11" xfId="0" applyFont="1" applyBorder="1" applyAlignment="1">
      <alignment horizontal="left" vertical="center"/>
    </xf>
    <xf numFmtId="0" fontId="25" fillId="2" borderId="6" xfId="6" applyFont="1" applyFill="1" applyBorder="1" applyAlignment="1">
      <alignment horizontal="left" wrapText="1"/>
    </xf>
    <xf numFmtId="9" fontId="25" fillId="2" borderId="2" xfId="6" applyNumberFormat="1" applyFont="1" applyFill="1" applyBorder="1" applyAlignment="1">
      <alignment horizontal="left" wrapText="1"/>
    </xf>
    <xf numFmtId="0" fontId="25" fillId="2" borderId="2" xfId="6" applyFont="1" applyFill="1" applyBorder="1" applyAlignment="1">
      <alignment horizontal="left" wrapText="1"/>
    </xf>
    <xf numFmtId="0" fontId="25" fillId="2" borderId="9" xfId="6" applyFont="1" applyFill="1" applyBorder="1" applyAlignment="1">
      <alignment horizontal="left" wrapText="1"/>
    </xf>
    <xf numFmtId="0" fontId="25" fillId="2" borderId="2" xfId="6" applyFont="1" applyFill="1" applyBorder="1" applyAlignment="1">
      <alignment horizontal="left" vertical="top" wrapText="1"/>
    </xf>
    <xf numFmtId="0" fontId="25" fillId="2" borderId="11" xfId="6" applyFont="1" applyFill="1" applyBorder="1" applyAlignment="1">
      <alignment horizontal="left" wrapText="1"/>
    </xf>
    <xf numFmtId="9" fontId="10" fillId="2" borderId="2" xfId="0" applyNumberFormat="1" applyFont="1" applyFill="1" applyBorder="1" applyAlignment="1">
      <alignment horizontal="center" vertical="center"/>
    </xf>
    <xf numFmtId="9" fontId="7"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9" fontId="37" fillId="0" borderId="2" xfId="1" applyFont="1" applyFill="1" applyBorder="1" applyAlignment="1">
      <alignment horizontal="center" vertical="center" wrapText="1"/>
    </xf>
    <xf numFmtId="0" fontId="6" fillId="0" borderId="0" xfId="0" applyFont="1"/>
    <xf numFmtId="0" fontId="63" fillId="0" borderId="2" xfId="2" applyFont="1" applyBorder="1" applyAlignment="1">
      <alignment horizontal="center" vertical="center" wrapText="1"/>
    </xf>
    <xf numFmtId="1" fontId="6" fillId="0" borderId="2" xfId="0" applyNumberFormat="1" applyFont="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9" fontId="6" fillId="14" borderId="2" xfId="1" applyNumberFormat="1" applyFont="1" applyFill="1" applyBorder="1" applyAlignment="1">
      <alignment horizontal="center" vertical="center" wrapText="1"/>
    </xf>
    <xf numFmtId="10" fontId="6" fillId="0" borderId="2" xfId="1" applyNumberFormat="1" applyFont="1" applyBorder="1" applyAlignment="1">
      <alignment horizontal="center" vertical="center" wrapText="1"/>
    </xf>
    <xf numFmtId="165" fontId="6" fillId="0" borderId="6" xfId="1" applyNumberFormat="1" applyFont="1" applyBorder="1" applyAlignment="1">
      <alignment horizontal="center" vertical="center" wrapText="1"/>
    </xf>
    <xf numFmtId="1" fontId="6" fillId="0" borderId="2" xfId="0" applyNumberFormat="1"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164" fontId="6" fillId="14" borderId="2" xfId="1" applyNumberFormat="1" applyFont="1" applyFill="1" applyBorder="1" applyAlignment="1">
      <alignment horizontal="center" vertical="center" wrapText="1"/>
    </xf>
    <xf numFmtId="0" fontId="6" fillId="0" borderId="9" xfId="0" applyFont="1" applyFill="1" applyBorder="1" applyAlignment="1">
      <alignment horizontal="left" vertical="center" wrapText="1"/>
    </xf>
    <xf numFmtId="0" fontId="64" fillId="0" borderId="2" xfId="0" applyFont="1" applyBorder="1" applyAlignment="1">
      <alignment horizontal="center" vertical="center" wrapText="1"/>
    </xf>
    <xf numFmtId="9" fontId="6" fillId="0" borderId="2" xfId="1" applyNumberFormat="1" applyFont="1" applyBorder="1" applyAlignment="1">
      <alignment horizontal="center" vertical="center" wrapText="1"/>
    </xf>
    <xf numFmtId="9" fontId="6" fillId="0" borderId="6" xfId="1" applyFont="1" applyFill="1" applyBorder="1" applyAlignment="1">
      <alignment horizontal="center" vertical="center" wrapText="1"/>
    </xf>
    <xf numFmtId="0" fontId="64" fillId="0" borderId="2" xfId="0" applyFont="1" applyBorder="1" applyAlignment="1">
      <alignment horizontal="left" vertical="center" wrapText="1"/>
    </xf>
    <xf numFmtId="10" fontId="6" fillId="0" borderId="2" xfId="1" applyNumberFormat="1" applyFont="1" applyFill="1" applyBorder="1" applyAlignment="1">
      <alignment horizontal="center" vertical="center" wrapText="1"/>
    </xf>
    <xf numFmtId="164" fontId="6" fillId="0" borderId="9" xfId="1" applyNumberFormat="1" applyFont="1" applyFill="1" applyBorder="1" applyAlignment="1">
      <alignment horizontal="center" vertical="center" wrapText="1"/>
    </xf>
    <xf numFmtId="9" fontId="6" fillId="0" borderId="9" xfId="1" applyFont="1" applyFill="1" applyBorder="1" applyAlignment="1">
      <alignment horizontal="center" vertical="center" wrapText="1"/>
    </xf>
    <xf numFmtId="9" fontId="6" fillId="0" borderId="2" xfId="1" applyFont="1" applyFill="1" applyBorder="1" applyAlignment="1">
      <alignment horizontal="center" vertical="center" wrapText="1"/>
    </xf>
    <xf numFmtId="0" fontId="64" fillId="0" borderId="6" xfId="0" applyFont="1" applyBorder="1" applyAlignment="1">
      <alignment horizontal="left" vertical="center" wrapText="1"/>
    </xf>
    <xf numFmtId="0" fontId="64" fillId="0" borderId="6" xfId="0" applyFont="1" applyBorder="1" applyAlignment="1">
      <alignment horizontal="center" vertical="center" wrapText="1"/>
    </xf>
    <xf numFmtId="9" fontId="64" fillId="14" borderId="6" xfId="1" applyFont="1" applyFill="1" applyBorder="1" applyAlignment="1">
      <alignment horizontal="center" vertical="center" wrapText="1"/>
    </xf>
    <xf numFmtId="0" fontId="64" fillId="11" borderId="2" xfId="0" applyFont="1" applyFill="1" applyBorder="1" applyAlignment="1">
      <alignment horizontal="left" vertical="center" wrapText="1"/>
    </xf>
    <xf numFmtId="9" fontId="64" fillId="0" borderId="6" xfId="1" applyFont="1" applyBorder="1" applyAlignment="1">
      <alignment horizontal="center" vertical="center" wrapText="1"/>
    </xf>
    <xf numFmtId="9" fontId="64" fillId="0" borderId="2" xfId="1" applyFont="1" applyBorder="1" applyAlignment="1">
      <alignment horizontal="center" vertical="center" wrapText="1"/>
    </xf>
    <xf numFmtId="1" fontId="6" fillId="0" borderId="2" xfId="0" applyNumberFormat="1" applyFont="1" applyBorder="1" applyAlignment="1">
      <alignment horizontal="center" vertical="center" wrapText="1"/>
    </xf>
    <xf numFmtId="9" fontId="6" fillId="0" borderId="6" xfId="0" applyNumberFormat="1" applyFont="1" applyFill="1" applyBorder="1" applyAlignment="1">
      <alignment horizontal="center" vertical="center" wrapText="1"/>
    </xf>
    <xf numFmtId="0" fontId="6" fillId="0" borderId="6" xfId="0" applyFont="1" applyBorder="1" applyAlignment="1">
      <alignment horizontal="center" vertical="center" wrapText="1"/>
    </xf>
    <xf numFmtId="9" fontId="6" fillId="0" borderId="6" xfId="0" applyNumberFormat="1" applyFont="1" applyBorder="1" applyAlignment="1">
      <alignment horizontal="center" vertical="center"/>
    </xf>
    <xf numFmtId="1" fontId="6" fillId="0" borderId="6" xfId="0" applyNumberFormat="1" applyFont="1" applyBorder="1" applyAlignment="1">
      <alignment horizontal="center" vertical="center"/>
    </xf>
    <xf numFmtId="165" fontId="64" fillId="0" borderId="6" xfId="0" applyNumberFormat="1" applyFont="1" applyBorder="1" applyAlignment="1">
      <alignment horizontal="center" vertical="center"/>
    </xf>
    <xf numFmtId="9" fontId="64" fillId="0" borderId="6" xfId="1" applyFont="1" applyBorder="1" applyAlignment="1">
      <alignment horizontal="center" vertical="center"/>
    </xf>
    <xf numFmtId="2" fontId="6" fillId="0" borderId="2" xfId="1" applyNumberFormat="1" applyFont="1" applyBorder="1" applyAlignment="1">
      <alignment horizontal="center" vertical="center" wrapText="1"/>
    </xf>
    <xf numFmtId="9" fontId="64" fillId="14" borderId="2" xfId="1" applyNumberFormat="1" applyFont="1" applyFill="1" applyBorder="1" applyAlignment="1">
      <alignment horizontal="center" vertical="center" wrapText="1"/>
    </xf>
    <xf numFmtId="9" fontId="64" fillId="0" borderId="2" xfId="1" applyFont="1" applyBorder="1" applyAlignment="1">
      <alignment horizontal="center" vertical="center"/>
    </xf>
    <xf numFmtId="9" fontId="64" fillId="2" borderId="2" xfId="1" applyFont="1" applyFill="1" applyBorder="1" applyAlignment="1">
      <alignment horizontal="center" vertical="center"/>
    </xf>
    <xf numFmtId="9" fontId="6" fillId="0" borderId="2" xfId="1" applyNumberFormat="1" applyFont="1" applyBorder="1" applyAlignment="1">
      <alignment horizontal="center" vertical="center"/>
    </xf>
    <xf numFmtId="164" fontId="6" fillId="0" borderId="2" xfId="1" applyNumberFormat="1" applyFont="1" applyBorder="1" applyAlignment="1">
      <alignment horizontal="center" vertical="center"/>
    </xf>
    <xf numFmtId="0" fontId="64" fillId="0" borderId="6" xfId="0" applyFont="1" applyBorder="1" applyAlignment="1">
      <alignment vertical="center" wrapText="1"/>
    </xf>
    <xf numFmtId="9" fontId="6" fillId="0" borderId="6" xfId="0" applyNumberFormat="1" applyFont="1" applyFill="1" applyBorder="1" applyAlignment="1">
      <alignment vertical="center" wrapText="1"/>
    </xf>
    <xf numFmtId="0" fontId="6" fillId="0" borderId="6" xfId="0" applyFont="1" applyFill="1" applyBorder="1" applyAlignment="1" applyProtection="1">
      <alignment vertical="center" wrapText="1"/>
    </xf>
    <xf numFmtId="0" fontId="6" fillId="0" borderId="6" xfId="0" applyFont="1" applyFill="1" applyBorder="1" applyAlignment="1" applyProtection="1">
      <alignment horizontal="center" vertical="center" wrapText="1"/>
    </xf>
    <xf numFmtId="0" fontId="6" fillId="0" borderId="6" xfId="0" applyFont="1" applyFill="1" applyBorder="1" applyAlignment="1">
      <alignment horizontal="center" vertical="center"/>
    </xf>
    <xf numFmtId="0" fontId="6" fillId="0" borderId="11" xfId="0" applyFont="1" applyFill="1" applyBorder="1" applyAlignment="1">
      <alignment horizontal="center" vertical="center" wrapText="1"/>
    </xf>
    <xf numFmtId="0" fontId="6" fillId="0" borderId="2" xfId="0" applyFont="1" applyBorder="1"/>
    <xf numFmtId="1" fontId="6" fillId="0" borderId="11" xfId="0" applyNumberFormat="1" applyFont="1" applyBorder="1" applyAlignment="1">
      <alignment horizontal="center" vertical="center" wrapText="1"/>
    </xf>
    <xf numFmtId="0" fontId="64" fillId="2" borderId="6" xfId="0" applyFont="1" applyFill="1" applyBorder="1" applyAlignment="1">
      <alignment vertical="center" wrapText="1"/>
    </xf>
    <xf numFmtId="0" fontId="6" fillId="0" borderId="2" xfId="0" applyFont="1" applyFill="1" applyBorder="1"/>
    <xf numFmtId="0" fontId="64" fillId="2" borderId="2" xfId="0" applyFont="1" applyFill="1" applyBorder="1" applyAlignment="1">
      <alignment horizontal="center" vertical="center" wrapText="1"/>
    </xf>
    <xf numFmtId="0" fontId="64" fillId="2" borderId="2" xfId="0" applyFont="1" applyFill="1" applyBorder="1" applyAlignment="1">
      <alignment horizontal="left" vertical="center" wrapText="1"/>
    </xf>
    <xf numFmtId="0" fontId="64" fillId="2" borderId="2" xfId="0" applyFont="1" applyFill="1" applyBorder="1" applyAlignment="1">
      <alignment vertical="center" wrapText="1"/>
    </xf>
    <xf numFmtId="9" fontId="6" fillId="14" borderId="2" xfId="0"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9" fontId="6" fillId="2" borderId="2" xfId="1" applyNumberFormat="1" applyFont="1" applyFill="1" applyBorder="1" applyAlignment="1">
      <alignment horizontal="center" vertical="center"/>
    </xf>
    <xf numFmtId="9" fontId="6" fillId="2" borderId="2" xfId="1" applyNumberFormat="1" applyFont="1" applyFill="1" applyBorder="1" applyAlignment="1">
      <alignment vertical="center"/>
    </xf>
    <xf numFmtId="0" fontId="6" fillId="0" borderId="2" xfId="0" applyFont="1" applyBorder="1" applyAlignment="1">
      <alignment horizontal="center" vertical="center"/>
    </xf>
    <xf numFmtId="9" fontId="6" fillId="0" borderId="2" xfId="0" applyNumberFormat="1" applyFont="1" applyBorder="1" applyAlignment="1">
      <alignment horizontal="center" vertical="center"/>
    </xf>
    <xf numFmtId="9" fontId="6" fillId="14" borderId="2" xfId="1" applyFont="1" applyFill="1" applyBorder="1" applyAlignment="1">
      <alignment horizontal="center" vertical="center"/>
    </xf>
    <xf numFmtId="1" fontId="6" fillId="2" borderId="2" xfId="1" applyNumberFormat="1" applyFont="1" applyFill="1" applyBorder="1" applyAlignment="1">
      <alignment horizontal="center" vertical="center"/>
    </xf>
    <xf numFmtId="0" fontId="67" fillId="0" borderId="0" xfId="0" applyFont="1"/>
    <xf numFmtId="0" fontId="66" fillId="0" borderId="2" xfId="2" applyFont="1" applyBorder="1" applyAlignment="1">
      <alignment horizontal="center" vertical="center" wrapText="1"/>
    </xf>
    <xf numFmtId="0" fontId="67" fillId="0" borderId="2" xfId="0" applyFont="1" applyBorder="1" applyAlignment="1">
      <alignment horizontal="center" vertical="center" wrapText="1"/>
    </xf>
    <xf numFmtId="0" fontId="67" fillId="0" borderId="2" xfId="0" applyFont="1" applyFill="1" applyBorder="1" applyAlignment="1">
      <alignment horizontal="left" vertical="center" wrapText="1"/>
    </xf>
    <xf numFmtId="0" fontId="67" fillId="0" borderId="2" xfId="0" applyFont="1" applyFill="1" applyBorder="1" applyAlignment="1">
      <alignment horizontal="center" vertical="center" wrapText="1"/>
    </xf>
    <xf numFmtId="0" fontId="69" fillId="2" borderId="2" xfId="0" applyFont="1" applyFill="1" applyBorder="1" applyAlignment="1">
      <alignment horizontal="center" vertical="center" wrapText="1"/>
    </xf>
    <xf numFmtId="0" fontId="67" fillId="0" borderId="2" xfId="0" applyFont="1" applyBorder="1" applyAlignment="1">
      <alignment horizontal="center" vertical="center"/>
    </xf>
    <xf numFmtId="0" fontId="71" fillId="0" borderId="0" xfId="0" applyFont="1"/>
    <xf numFmtId="0" fontId="70" fillId="0" borderId="2" xfId="2" applyFont="1" applyBorder="1" applyAlignment="1">
      <alignment horizontal="center" vertical="center" wrapText="1"/>
    </xf>
    <xf numFmtId="1" fontId="71" fillId="0" borderId="2" xfId="0" applyNumberFormat="1" applyFont="1" applyBorder="1" applyAlignment="1">
      <alignment horizontal="center" vertical="center"/>
    </xf>
    <xf numFmtId="0" fontId="71" fillId="0" borderId="2" xfId="0" applyFont="1" applyBorder="1" applyAlignment="1">
      <alignment horizontal="left" vertical="center" wrapText="1"/>
    </xf>
    <xf numFmtId="0" fontId="71" fillId="0" borderId="2" xfId="0" applyFont="1" applyBorder="1" applyAlignment="1">
      <alignment horizontal="center" vertical="center" wrapText="1"/>
    </xf>
    <xf numFmtId="0" fontId="71" fillId="0" borderId="2" xfId="0" applyFont="1" applyBorder="1"/>
    <xf numFmtId="0" fontId="73" fillId="2" borderId="2" xfId="0" applyFont="1" applyFill="1" applyBorder="1" applyAlignment="1">
      <alignment horizontal="center" vertical="center" wrapText="1"/>
    </xf>
    <xf numFmtId="0" fontId="73" fillId="2" borderId="2" xfId="0" applyFont="1" applyFill="1" applyBorder="1" applyAlignment="1">
      <alignment horizontal="left" vertical="center" wrapText="1"/>
    </xf>
    <xf numFmtId="0" fontId="73" fillId="2" borderId="2" xfId="0" applyFont="1" applyFill="1" applyBorder="1" applyAlignment="1">
      <alignment vertical="center" wrapText="1"/>
    </xf>
    <xf numFmtId="0" fontId="71" fillId="0" borderId="2" xfId="0" applyFont="1" applyBorder="1" applyAlignment="1">
      <alignment horizontal="center" vertical="center"/>
    </xf>
    <xf numFmtId="9" fontId="71" fillId="0" borderId="2" xfId="0" applyNumberFormat="1" applyFont="1" applyBorder="1" applyAlignment="1">
      <alignment horizontal="center" vertical="center"/>
    </xf>
    <xf numFmtId="9" fontId="67" fillId="0" borderId="2" xfId="0" applyNumberFormat="1" applyFont="1" applyBorder="1" applyAlignment="1">
      <alignment horizontal="center" vertical="center" wrapText="1"/>
    </xf>
    <xf numFmtId="9" fontId="67" fillId="0" borderId="2" xfId="0" applyNumberFormat="1" applyFont="1" applyFill="1" applyBorder="1" applyAlignment="1">
      <alignment horizontal="center" vertical="center" wrapText="1"/>
    </xf>
    <xf numFmtId="0" fontId="69" fillId="2" borderId="2" xfId="0" applyFont="1" applyFill="1" applyBorder="1" applyAlignment="1">
      <alignment horizontal="center" vertical="center"/>
    </xf>
    <xf numFmtId="9" fontId="69" fillId="2" borderId="2" xfId="0" applyNumberFormat="1" applyFont="1" applyFill="1" applyBorder="1" applyAlignment="1">
      <alignment horizontal="center" vertical="center" wrapText="1"/>
    </xf>
    <xf numFmtId="0" fontId="69" fillId="0" borderId="2" xfId="0" applyFont="1" applyFill="1" applyBorder="1" applyAlignment="1">
      <alignment horizontal="center" vertical="center" wrapText="1"/>
    </xf>
    <xf numFmtId="9" fontId="69" fillId="0" borderId="2" xfId="0" applyNumberFormat="1" applyFont="1" applyFill="1" applyBorder="1" applyAlignment="1">
      <alignment horizontal="center" vertical="center" wrapText="1"/>
    </xf>
    <xf numFmtId="10" fontId="69" fillId="0" borderId="2" xfId="0" applyNumberFormat="1" applyFont="1" applyFill="1" applyBorder="1" applyAlignment="1">
      <alignment horizontal="center" vertical="center" wrapText="1"/>
    </xf>
    <xf numFmtId="0" fontId="67" fillId="0" borderId="0" xfId="0" applyFont="1" applyAlignment="1">
      <alignment horizontal="center" vertical="center"/>
    </xf>
    <xf numFmtId="1" fontId="70" fillId="0" borderId="2" xfId="2" applyNumberFormat="1" applyFont="1" applyBorder="1" applyAlignment="1">
      <alignment horizontal="left" wrapText="1"/>
    </xf>
    <xf numFmtId="0" fontId="70" fillId="0" borderId="6" xfId="2" applyFont="1" applyBorder="1" applyAlignment="1">
      <alignment horizontal="left" wrapText="1"/>
    </xf>
    <xf numFmtId="0" fontId="70" fillId="0" borderId="7" xfId="2" applyFont="1" applyBorder="1" applyAlignment="1">
      <alignment horizontal="left" wrapText="1"/>
    </xf>
    <xf numFmtId="0" fontId="70" fillId="0" borderId="8" xfId="2" applyFont="1" applyBorder="1" applyAlignment="1">
      <alignment horizontal="left" wrapText="1"/>
    </xf>
    <xf numFmtId="1" fontId="70" fillId="0" borderId="19" xfId="2" applyNumberFormat="1" applyFont="1" applyBorder="1" applyAlignment="1">
      <alignment horizontal="left" wrapText="1"/>
    </xf>
    <xf numFmtId="0" fontId="70" fillId="0" borderId="0" xfId="2" applyFont="1" applyBorder="1" applyAlignment="1">
      <alignment horizontal="left" wrapText="1"/>
    </xf>
    <xf numFmtId="0" fontId="70" fillId="0" borderId="17" xfId="2" applyFont="1" applyBorder="1" applyAlignment="1">
      <alignment horizontal="left" wrapText="1"/>
    </xf>
    <xf numFmtId="0" fontId="70" fillId="0" borderId="0" xfId="2" applyFont="1" applyBorder="1" applyAlignment="1">
      <alignment horizontal="left" vertical="center" wrapText="1"/>
    </xf>
    <xf numFmtId="0" fontId="76" fillId="0" borderId="2" xfId="0" applyFont="1" applyBorder="1" applyAlignment="1">
      <alignment horizontal="left" vertical="center" wrapText="1"/>
    </xf>
    <xf numFmtId="9" fontId="71" fillId="0" borderId="2" xfId="0" applyNumberFormat="1" applyFont="1" applyBorder="1" applyAlignment="1">
      <alignment horizontal="center" vertical="center" wrapText="1"/>
    </xf>
    <xf numFmtId="9" fontId="71" fillId="9" borderId="2" xfId="0" applyNumberFormat="1" applyFont="1" applyFill="1" applyBorder="1" applyAlignment="1">
      <alignment horizontal="center" vertical="center" wrapText="1"/>
    </xf>
    <xf numFmtId="9" fontId="71" fillId="0" borderId="2" xfId="0" applyNumberFormat="1" applyFont="1" applyFill="1" applyBorder="1" applyAlignment="1">
      <alignment horizontal="center" vertical="center" wrapText="1"/>
    </xf>
    <xf numFmtId="0" fontId="78" fillId="0" borderId="2" xfId="3" applyFont="1" applyBorder="1" applyAlignment="1" applyProtection="1">
      <alignment vertical="center" wrapText="1"/>
    </xf>
    <xf numFmtId="0" fontId="71" fillId="0" borderId="2" xfId="0" applyFont="1" applyBorder="1" applyAlignment="1">
      <alignment vertical="center" wrapText="1"/>
    </xf>
    <xf numFmtId="0" fontId="71" fillId="0" borderId="2" xfId="0" applyFont="1" applyBorder="1" applyAlignment="1">
      <alignment wrapText="1"/>
    </xf>
    <xf numFmtId="0" fontId="71" fillId="0" borderId="2" xfId="0" applyFont="1" applyBorder="1" applyAlignment="1">
      <alignment vertical="center"/>
    </xf>
    <xf numFmtId="0" fontId="73" fillId="2" borderId="2" xfId="0" applyFont="1" applyFill="1" applyBorder="1" applyAlignment="1">
      <alignment horizontal="center" vertical="center"/>
    </xf>
    <xf numFmtId="9" fontId="73" fillId="2" borderId="2" xfId="0" applyNumberFormat="1" applyFont="1" applyFill="1" applyBorder="1" applyAlignment="1">
      <alignment horizontal="center" vertical="center" wrapText="1"/>
    </xf>
    <xf numFmtId="0" fontId="73" fillId="0" borderId="2" xfId="0" applyFont="1" applyFill="1" applyBorder="1" applyAlignment="1">
      <alignment horizontal="center" vertical="center" wrapText="1"/>
    </xf>
    <xf numFmtId="9" fontId="73" fillId="0" borderId="2" xfId="0" applyNumberFormat="1" applyFont="1" applyFill="1" applyBorder="1" applyAlignment="1">
      <alignment horizontal="center" vertical="center" wrapText="1"/>
    </xf>
    <xf numFmtId="9" fontId="71" fillId="0" borderId="2" xfId="0" applyNumberFormat="1" applyFont="1" applyFill="1" applyBorder="1" applyAlignment="1">
      <alignment horizontal="center" vertical="center"/>
    </xf>
    <xf numFmtId="0" fontId="73" fillId="0" borderId="2" xfId="0" applyFont="1" applyFill="1" applyBorder="1" applyAlignment="1">
      <alignment wrapText="1"/>
    </xf>
    <xf numFmtId="0" fontId="73" fillId="2" borderId="2" xfId="0" applyFont="1" applyFill="1" applyBorder="1" applyAlignment="1">
      <alignment wrapText="1"/>
    </xf>
    <xf numFmtId="0" fontId="73" fillId="0" borderId="2" xfId="0" applyFont="1" applyFill="1" applyBorder="1" applyAlignment="1">
      <alignment horizontal="center" wrapText="1"/>
    </xf>
    <xf numFmtId="9" fontId="73" fillId="0" borderId="2" xfId="0" applyNumberFormat="1" applyFont="1" applyFill="1" applyBorder="1" applyAlignment="1">
      <alignment horizontal="center" wrapText="1"/>
    </xf>
    <xf numFmtId="10" fontId="73" fillId="9" borderId="2" xfId="0" applyNumberFormat="1" applyFont="1" applyFill="1" applyBorder="1" applyAlignment="1">
      <alignment horizontal="center" vertical="center" wrapText="1"/>
    </xf>
    <xf numFmtId="10" fontId="73" fillId="0" borderId="2" xfId="0" applyNumberFormat="1" applyFont="1" applyFill="1" applyBorder="1" applyAlignment="1">
      <alignment horizontal="center" vertical="center" wrapText="1"/>
    </xf>
    <xf numFmtId="0" fontId="71" fillId="0" borderId="0" xfId="0" applyFont="1" applyAlignment="1">
      <alignment horizontal="center" vertical="center"/>
    </xf>
    <xf numFmtId="0" fontId="71" fillId="0" borderId="0" xfId="0" applyFont="1" applyAlignment="1">
      <alignment horizontal="left" vertical="center"/>
    </xf>
    <xf numFmtId="0" fontId="71" fillId="0" borderId="0" xfId="0" applyFont="1" applyAlignment="1">
      <alignment vertical="center" wrapText="1"/>
    </xf>
    <xf numFmtId="0" fontId="73" fillId="0" borderId="0" xfId="0" applyFont="1" applyAlignment="1">
      <alignment horizontal="center" vertical="center"/>
    </xf>
    <xf numFmtId="0" fontId="73" fillId="0" borderId="0" xfId="0" applyFont="1" applyAlignment="1">
      <alignment vertical="center" wrapText="1"/>
    </xf>
    <xf numFmtId="0" fontId="73" fillId="0" borderId="0" xfId="0" applyFont="1" applyAlignment="1">
      <alignment horizontal="left" vertical="center"/>
    </xf>
    <xf numFmtId="1" fontId="71" fillId="0" borderId="0" xfId="0" applyNumberFormat="1" applyFont="1"/>
    <xf numFmtId="0" fontId="71" fillId="0" borderId="0" xfId="0" applyNumberFormat="1" applyFont="1" applyAlignment="1">
      <alignment horizontal="center"/>
    </xf>
    <xf numFmtId="1" fontId="71" fillId="0" borderId="0" xfId="0" applyNumberFormat="1" applyFont="1" applyAlignment="1">
      <alignment horizontal="center" vertical="center"/>
    </xf>
    <xf numFmtId="0" fontId="70" fillId="0" borderId="2" xfId="2" applyFont="1" applyFill="1" applyBorder="1" applyAlignment="1">
      <alignment horizontal="center" vertical="center" wrapText="1"/>
    </xf>
    <xf numFmtId="0" fontId="70" fillId="0" borderId="2" xfId="2" applyNumberFormat="1" applyFont="1" applyFill="1" applyBorder="1" applyAlignment="1">
      <alignment horizontal="center" vertical="center" wrapText="1"/>
    </xf>
    <xf numFmtId="9" fontId="70" fillId="23" borderId="6" xfId="1" applyFont="1" applyFill="1" applyBorder="1" applyAlignment="1">
      <alignment horizontal="center" vertical="center" wrapText="1"/>
    </xf>
    <xf numFmtId="0" fontId="79" fillId="0" borderId="0" xfId="0" applyFont="1" applyAlignment="1">
      <alignment horizontal="justify" vertical="center"/>
    </xf>
    <xf numFmtId="9" fontId="73" fillId="9" borderId="2" xfId="0" applyNumberFormat="1" applyFont="1" applyFill="1" applyBorder="1" applyAlignment="1">
      <alignment horizontal="center" vertical="center" wrapText="1"/>
    </xf>
    <xf numFmtId="9" fontId="73" fillId="2" borderId="9" xfId="0" applyNumberFormat="1" applyFont="1" applyFill="1" applyBorder="1" applyAlignment="1">
      <alignment horizontal="center" vertical="center" wrapText="1"/>
    </xf>
    <xf numFmtId="0" fontId="66" fillId="0" borderId="2" xfId="2" applyFont="1" applyFill="1" applyBorder="1" applyAlignment="1">
      <alignment horizontal="center" vertical="center" wrapText="1"/>
    </xf>
    <xf numFmtId="0" fontId="66" fillId="0" borderId="2" xfId="2" applyNumberFormat="1" applyFont="1" applyFill="1" applyBorder="1" applyAlignment="1">
      <alignment horizontal="center" vertical="center" wrapText="1"/>
    </xf>
    <xf numFmtId="0" fontId="69" fillId="0" borderId="2" xfId="0" applyFont="1" applyFill="1" applyBorder="1" applyAlignment="1">
      <alignment horizontal="center" vertical="center" wrapText="1"/>
    </xf>
    <xf numFmtId="1" fontId="69" fillId="0" borderId="2" xfId="0" applyNumberFormat="1" applyFont="1" applyFill="1" applyBorder="1" applyAlignment="1">
      <alignment horizontal="center" vertical="center"/>
    </xf>
    <xf numFmtId="1" fontId="66" fillId="0" borderId="11" xfId="2" applyNumberFormat="1" applyFont="1" applyFill="1" applyBorder="1" applyAlignment="1">
      <alignment horizontal="center" vertical="center" wrapText="1"/>
    </xf>
    <xf numFmtId="164" fontId="67" fillId="0" borderId="2" xfId="9" applyNumberFormat="1" applyFont="1" applyFill="1" applyBorder="1" applyAlignment="1">
      <alignment horizontal="center" vertical="center" wrapText="1"/>
    </xf>
    <xf numFmtId="0" fontId="67" fillId="0" borderId="2" xfId="0" applyFont="1" applyFill="1" applyBorder="1" applyAlignment="1">
      <alignment horizontal="justify" vertical="center" wrapText="1"/>
    </xf>
    <xf numFmtId="0" fontId="67" fillId="0" borderId="6" xfId="0" applyFont="1" applyFill="1" applyBorder="1" applyAlignment="1">
      <alignment horizontal="justify" vertical="center" wrapText="1"/>
    </xf>
    <xf numFmtId="1" fontId="66" fillId="0" borderId="13" xfId="2" applyNumberFormat="1" applyFont="1" applyFill="1" applyBorder="1" applyAlignment="1">
      <alignment horizontal="center" vertical="center" wrapText="1"/>
    </xf>
    <xf numFmtId="10" fontId="69" fillId="2" borderId="2" xfId="0" applyNumberFormat="1" applyFont="1" applyFill="1" applyBorder="1" applyAlignment="1">
      <alignment horizontal="center" vertical="center" wrapText="1"/>
    </xf>
    <xf numFmtId="0" fontId="69" fillId="0" borderId="2" xfId="2" applyFont="1" applyBorder="1" applyAlignment="1">
      <alignment horizontal="center" vertical="center" wrapText="1"/>
    </xf>
    <xf numFmtId="10" fontId="69" fillId="16" borderId="2" xfId="0" applyNumberFormat="1" applyFont="1" applyFill="1" applyBorder="1" applyAlignment="1">
      <alignment horizontal="center" vertical="center" wrapText="1"/>
    </xf>
    <xf numFmtId="9" fontId="69" fillId="17" borderId="2" xfId="0" applyNumberFormat="1" applyFont="1" applyFill="1" applyBorder="1" applyAlignment="1">
      <alignment horizontal="center" vertical="center"/>
    </xf>
    <xf numFmtId="9" fontId="80" fillId="2" borderId="2" xfId="9" applyNumberFormat="1" applyFont="1" applyFill="1" applyBorder="1" applyAlignment="1">
      <alignment horizontal="center" vertical="center" wrapText="1"/>
    </xf>
    <xf numFmtId="10" fontId="67" fillId="0" borderId="2" xfId="0" applyNumberFormat="1" applyFont="1" applyBorder="1" applyAlignment="1">
      <alignment horizontal="center" vertical="center"/>
    </xf>
    <xf numFmtId="164" fontId="67" fillId="0" borderId="2" xfId="0" applyNumberFormat="1" applyFont="1" applyFill="1" applyBorder="1" applyAlignment="1">
      <alignment horizontal="center" vertical="center" wrapText="1"/>
    </xf>
    <xf numFmtId="10" fontId="67" fillId="0" borderId="2" xfId="0" applyNumberFormat="1" applyFont="1" applyFill="1" applyBorder="1" applyAlignment="1">
      <alignment horizontal="center" vertical="center" wrapText="1"/>
    </xf>
    <xf numFmtId="164" fontId="69" fillId="0" borderId="2" xfId="0" applyNumberFormat="1" applyFont="1" applyFill="1" applyBorder="1" applyAlignment="1">
      <alignment horizontal="center" vertical="center"/>
    </xf>
    <xf numFmtId="164" fontId="67" fillId="17" borderId="2" xfId="0" applyNumberFormat="1" applyFont="1" applyFill="1" applyBorder="1" applyAlignment="1">
      <alignment horizontal="center" vertical="center"/>
    </xf>
    <xf numFmtId="9" fontId="67" fillId="2" borderId="2" xfId="0" applyNumberFormat="1" applyFont="1" applyFill="1" applyBorder="1" applyAlignment="1">
      <alignment horizontal="center" vertical="center" wrapText="1"/>
    </xf>
    <xf numFmtId="10" fontId="67" fillId="0" borderId="0" xfId="0" applyNumberFormat="1" applyFont="1" applyAlignment="1">
      <alignment horizontal="center" vertical="center"/>
    </xf>
    <xf numFmtId="9" fontId="67" fillId="17" borderId="2" xfId="0" applyNumberFormat="1" applyFont="1" applyFill="1" applyBorder="1" applyAlignment="1">
      <alignment horizontal="center" vertical="center"/>
    </xf>
    <xf numFmtId="9" fontId="67" fillId="0" borderId="11" xfId="0" applyNumberFormat="1" applyFont="1" applyFill="1" applyBorder="1" applyAlignment="1">
      <alignment horizontal="center" vertical="center" wrapText="1"/>
    </xf>
    <xf numFmtId="0" fontId="67" fillId="0" borderId="2" xfId="0" applyFont="1" applyFill="1" applyBorder="1" applyAlignment="1">
      <alignment horizontal="center" vertical="center" wrapText="1"/>
    </xf>
    <xf numFmtId="0" fontId="67" fillId="0" borderId="2" xfId="0" applyFont="1" applyFill="1" applyBorder="1" applyAlignment="1">
      <alignment horizontal="center" vertical="center"/>
    </xf>
    <xf numFmtId="1" fontId="68" fillId="0" borderId="2" xfId="0" applyNumberFormat="1" applyFont="1" applyFill="1" applyBorder="1" applyAlignment="1">
      <alignment horizontal="center" vertical="center"/>
    </xf>
    <xf numFmtId="164" fontId="69" fillId="0" borderId="2" xfId="0" applyNumberFormat="1" applyFont="1" applyFill="1" applyBorder="1" applyAlignment="1">
      <alignment horizontal="center" vertical="center" wrapText="1"/>
    </xf>
    <xf numFmtId="0" fontId="69" fillId="0" borderId="2" xfId="0" applyFont="1" applyFill="1" applyBorder="1" applyAlignment="1">
      <alignment horizontal="justify" vertical="center" wrapText="1"/>
    </xf>
    <xf numFmtId="9" fontId="67" fillId="0" borderId="11" xfId="1" applyFont="1" applyFill="1" applyBorder="1" applyAlignment="1">
      <alignment vertical="center" wrapText="1"/>
    </xf>
    <xf numFmtId="0" fontId="66" fillId="0" borderId="2" xfId="0" applyFont="1" applyFill="1" applyBorder="1" applyAlignment="1">
      <alignment horizontal="justify" vertical="center" wrapText="1"/>
    </xf>
    <xf numFmtId="0" fontId="66" fillId="0" borderId="10" xfId="2" applyFont="1" applyFill="1" applyBorder="1" applyAlignment="1">
      <alignment vertical="center" wrapText="1"/>
    </xf>
    <xf numFmtId="0" fontId="68" fillId="0" borderId="2" xfId="0" applyFont="1" applyFill="1" applyBorder="1" applyAlignment="1">
      <alignment horizontal="center" vertical="center"/>
    </xf>
    <xf numFmtId="0" fontId="69" fillId="0" borderId="2" xfId="0" applyFont="1" applyFill="1" applyBorder="1" applyAlignment="1">
      <alignment horizontal="left" vertical="top" wrapText="1"/>
    </xf>
    <xf numFmtId="0" fontId="69" fillId="0" borderId="2" xfId="0" applyFont="1" applyFill="1" applyBorder="1" applyAlignment="1">
      <alignment horizontal="left" vertical="center" wrapText="1"/>
    </xf>
    <xf numFmtId="9" fontId="67" fillId="0" borderId="3" xfId="0" applyNumberFormat="1" applyFont="1" applyFill="1" applyBorder="1" applyAlignment="1">
      <alignment vertical="center" wrapText="1"/>
    </xf>
    <xf numFmtId="9" fontId="67" fillId="0" borderId="5" xfId="0" applyNumberFormat="1" applyFont="1" applyFill="1" applyBorder="1" applyAlignment="1">
      <alignment vertical="center" wrapText="1"/>
    </xf>
    <xf numFmtId="0" fontId="67" fillId="0" borderId="5" xfId="0" applyFont="1" applyBorder="1" applyAlignment="1">
      <alignment horizontal="center" vertical="center"/>
    </xf>
    <xf numFmtId="9" fontId="69" fillId="0" borderId="2" xfId="0" applyNumberFormat="1" applyFont="1" applyFill="1" applyBorder="1" applyAlignment="1">
      <alignment horizontal="center" vertical="center"/>
    </xf>
    <xf numFmtId="0" fontId="69" fillId="0" borderId="2" xfId="0" applyFont="1" applyFill="1" applyBorder="1" applyAlignment="1">
      <alignment horizontal="center" vertical="center"/>
    </xf>
    <xf numFmtId="0" fontId="67" fillId="0" borderId="2" xfId="0" applyFont="1" applyBorder="1" applyAlignment="1">
      <alignment horizontal="center" vertical="center"/>
    </xf>
    <xf numFmtId="10" fontId="67" fillId="0" borderId="2" xfId="0" applyNumberFormat="1" applyFont="1" applyFill="1" applyBorder="1" applyAlignment="1">
      <alignment horizontal="center" vertical="center"/>
    </xf>
    <xf numFmtId="0" fontId="67" fillId="0" borderId="2" xfId="0" applyFont="1" applyFill="1" applyBorder="1" applyAlignment="1">
      <alignment horizontal="left" wrapText="1"/>
    </xf>
    <xf numFmtId="0" fontId="68" fillId="0" borderId="2" xfId="0" applyFont="1" applyBorder="1" applyAlignment="1">
      <alignment horizontal="center" vertical="center"/>
    </xf>
    <xf numFmtId="0" fontId="80" fillId="0" borderId="2" xfId="0" applyFont="1" applyFill="1" applyBorder="1" applyAlignment="1">
      <alignment horizontal="left" vertical="center" wrapText="1"/>
    </xf>
    <xf numFmtId="0" fontId="80" fillId="0" borderId="2" xfId="0" applyFont="1" applyBorder="1" applyAlignment="1">
      <alignment horizontal="center" vertical="center" wrapText="1" readingOrder="1"/>
    </xf>
    <xf numFmtId="0" fontId="80" fillId="0" borderId="2" xfId="0" applyFont="1" applyFill="1" applyBorder="1" applyAlignment="1">
      <alignment horizontal="center" vertical="center" wrapText="1" readingOrder="1"/>
    </xf>
    <xf numFmtId="0" fontId="80" fillId="0" borderId="2" xfId="0" applyFont="1" applyFill="1" applyBorder="1" applyAlignment="1">
      <alignment horizontal="center" vertical="center" readingOrder="1"/>
    </xf>
    <xf numFmtId="10" fontId="80" fillId="0" borderId="2" xfId="0" applyNumberFormat="1" applyFont="1" applyFill="1" applyBorder="1" applyAlignment="1">
      <alignment horizontal="center" vertical="center" wrapText="1" readingOrder="1"/>
    </xf>
    <xf numFmtId="9" fontId="80" fillId="0" borderId="2" xfId="0" applyNumberFormat="1" applyFont="1" applyFill="1" applyBorder="1" applyAlignment="1">
      <alignment horizontal="center" vertical="center" readingOrder="1"/>
    </xf>
    <xf numFmtId="10" fontId="67" fillId="17" borderId="2" xfId="0" applyNumberFormat="1" applyFont="1" applyFill="1" applyBorder="1" applyAlignment="1">
      <alignment horizontal="center" vertical="center"/>
    </xf>
    <xf numFmtId="9" fontId="69" fillId="2" borderId="2" xfId="0" applyNumberFormat="1" applyFont="1" applyFill="1" applyBorder="1" applyAlignment="1">
      <alignment horizontal="left" vertical="center" wrapText="1"/>
    </xf>
    <xf numFmtId="10" fontId="80" fillId="0" borderId="2" xfId="0" applyNumberFormat="1" applyFont="1" applyFill="1" applyBorder="1" applyAlignment="1">
      <alignment horizontal="center" vertical="center" readingOrder="1"/>
    </xf>
    <xf numFmtId="1" fontId="80" fillId="0" borderId="2" xfId="1" applyNumberFormat="1" applyFont="1" applyFill="1" applyBorder="1" applyAlignment="1">
      <alignment horizontal="center" vertical="center" readingOrder="1"/>
    </xf>
    <xf numFmtId="0" fontId="80" fillId="0" borderId="2" xfId="0" applyFont="1" applyBorder="1" applyAlignment="1">
      <alignment horizontal="center" vertical="top" wrapText="1" readingOrder="1"/>
    </xf>
    <xf numFmtId="168" fontId="80" fillId="0" borderId="2" xfId="0" applyNumberFormat="1" applyFont="1" applyFill="1" applyBorder="1" applyAlignment="1">
      <alignment horizontal="center" vertical="center" wrapText="1" readingOrder="1"/>
    </xf>
    <xf numFmtId="0" fontId="66" fillId="0" borderId="12" xfId="2" applyFont="1" applyFill="1" applyBorder="1" applyAlignment="1">
      <alignment vertical="center" wrapText="1"/>
    </xf>
    <xf numFmtId="0" fontId="67" fillId="0" borderId="0" xfId="0" applyFont="1" applyBorder="1"/>
    <xf numFmtId="0" fontId="16" fillId="0" borderId="2" xfId="0" applyFont="1" applyFill="1" applyBorder="1" applyAlignment="1">
      <alignment horizontal="center" vertical="center" wrapText="1"/>
    </xf>
    <xf numFmtId="0" fontId="15" fillId="0" borderId="2" xfId="0" applyFont="1" applyBorder="1" applyAlignment="1">
      <alignment horizontal="center" vertical="center"/>
    </xf>
    <xf numFmtId="0" fontId="24" fillId="0" borderId="2" xfId="2" applyFont="1" applyBorder="1" applyAlignment="1">
      <alignment horizontal="center" vertical="center" wrapText="1"/>
    </xf>
    <xf numFmtId="0" fontId="15" fillId="0" borderId="2" xfId="0" applyFont="1" applyBorder="1" applyAlignment="1">
      <alignment horizontal="center" vertical="center" wrapText="1"/>
    </xf>
    <xf numFmtId="9" fontId="66" fillId="23" borderId="6" xfId="1" applyFont="1" applyFill="1" applyBorder="1" applyAlignment="1">
      <alignment horizontal="center" vertical="center" wrapText="1"/>
    </xf>
    <xf numFmtId="0" fontId="67" fillId="0" borderId="2" xfId="0" applyFont="1" applyFill="1" applyBorder="1"/>
    <xf numFmtId="164" fontId="67" fillId="0" borderId="2" xfId="0" applyNumberFormat="1" applyFont="1" applyFill="1" applyBorder="1" applyAlignment="1">
      <alignment horizontal="center" vertical="center"/>
    </xf>
    <xf numFmtId="9" fontId="67" fillId="0" borderId="2" xfId="0" applyNumberFormat="1" applyFont="1" applyFill="1" applyBorder="1" applyAlignment="1">
      <alignment horizontal="center" vertical="center"/>
    </xf>
    <xf numFmtId="0" fontId="67" fillId="0" borderId="0" xfId="0" applyFont="1" applyFill="1"/>
    <xf numFmtId="0" fontId="67" fillId="0" borderId="0" xfId="0" applyFont="1" applyFill="1" applyBorder="1"/>
    <xf numFmtId="0" fontId="67" fillId="0" borderId="2" xfId="0" applyFont="1" applyFill="1" applyBorder="1" applyAlignment="1">
      <alignment vertical="center" wrapText="1"/>
    </xf>
    <xf numFmtId="9" fontId="80" fillId="0" borderId="2" xfId="9" applyNumberFormat="1" applyFont="1" applyFill="1" applyBorder="1" applyAlignment="1">
      <alignment horizontal="center" vertical="center" wrapText="1"/>
    </xf>
    <xf numFmtId="0" fontId="67" fillId="0" borderId="2" xfId="0" applyFont="1" applyFill="1" applyBorder="1" applyAlignment="1">
      <alignment wrapText="1"/>
    </xf>
    <xf numFmtId="9" fontId="67" fillId="0" borderId="2" xfId="1" quotePrefix="1" applyNumberFormat="1" applyFont="1" applyFill="1" applyBorder="1" applyAlignment="1">
      <alignment horizontal="center" vertical="center" wrapText="1"/>
    </xf>
    <xf numFmtId="0" fontId="67" fillId="0" borderId="2" xfId="0" applyFont="1" applyFill="1" applyBorder="1" applyAlignment="1">
      <alignment vertical="center"/>
    </xf>
    <xf numFmtId="10" fontId="67" fillId="0" borderId="2" xfId="0" applyNumberFormat="1" applyFont="1" applyFill="1" applyBorder="1"/>
    <xf numFmtId="9" fontId="80" fillId="0" borderId="2" xfId="0" applyNumberFormat="1" applyFont="1" applyFill="1" applyBorder="1" applyAlignment="1">
      <alignment horizontal="center" vertical="center" wrapText="1"/>
    </xf>
    <xf numFmtId="0" fontId="67" fillId="0" borderId="2" xfId="0" applyFont="1" applyFill="1" applyBorder="1" applyAlignment="1">
      <alignment horizontal="left" vertical="center"/>
    </xf>
    <xf numFmtId="0" fontId="80" fillId="0" borderId="2" xfId="0" applyFont="1" applyFill="1" applyBorder="1" applyAlignment="1">
      <alignment vertical="center" wrapText="1"/>
    </xf>
    <xf numFmtId="0" fontId="80" fillId="0" borderId="6" xfId="0" applyFont="1" applyFill="1" applyBorder="1" applyAlignment="1">
      <alignment horizontal="left" vertical="center" wrapText="1"/>
    </xf>
    <xf numFmtId="0" fontId="7" fillId="0" borderId="0" xfId="0" applyFont="1" applyFill="1"/>
    <xf numFmtId="1" fontId="55" fillId="0" borderId="4" xfId="2" applyNumberFormat="1" applyFont="1" applyFill="1" applyBorder="1" applyAlignment="1">
      <alignment horizontal="left" wrapText="1"/>
    </xf>
    <xf numFmtId="0" fontId="55" fillId="0" borderId="4" xfId="2" applyFont="1" applyFill="1" applyBorder="1" applyAlignment="1">
      <alignment wrapText="1"/>
    </xf>
    <xf numFmtId="1" fontId="55" fillId="0" borderId="4" xfId="2" applyNumberFormat="1" applyFont="1" applyFill="1" applyBorder="1" applyAlignment="1">
      <alignment wrapText="1"/>
    </xf>
    <xf numFmtId="0" fontId="55" fillId="0" borderId="2" xfId="2" applyFont="1" applyFill="1" applyBorder="1" applyAlignment="1">
      <alignment horizontal="center" vertical="center" wrapText="1"/>
    </xf>
    <xf numFmtId="0" fontId="55" fillId="0" borderId="2" xfId="2" applyNumberFormat="1" applyFont="1" applyFill="1" applyBorder="1" applyAlignment="1">
      <alignment horizontal="center" vertical="center" wrapText="1"/>
    </xf>
    <xf numFmtId="164" fontId="7"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Fill="1" applyBorder="1"/>
    <xf numFmtId="0" fontId="58" fillId="0" borderId="2" xfId="0" applyFont="1" applyFill="1" applyBorder="1" applyAlignment="1">
      <alignment horizontal="center" vertical="center" wrapText="1"/>
    </xf>
    <xf numFmtId="10" fontId="7" fillId="0" borderId="2" xfId="0" applyNumberFormat="1" applyFont="1" applyFill="1" applyBorder="1" applyAlignment="1">
      <alignment horizontal="center" vertical="center"/>
    </xf>
    <xf numFmtId="0" fontId="7" fillId="0" borderId="2" xfId="0" applyFont="1" applyFill="1" applyBorder="1" applyAlignment="1">
      <alignment vertical="center"/>
    </xf>
    <xf numFmtId="0" fontId="58" fillId="0" borderId="2" xfId="0" applyFont="1" applyFill="1" applyBorder="1" applyAlignment="1">
      <alignment horizontal="justify" vertical="center" wrapText="1"/>
    </xf>
    <xf numFmtId="0" fontId="56" fillId="0" borderId="2" xfId="0" applyFont="1" applyFill="1" applyBorder="1" applyAlignment="1">
      <alignment horizontal="justify" vertical="center" wrapText="1"/>
    </xf>
    <xf numFmtId="0" fontId="7" fillId="0" borderId="2" xfId="0" applyFont="1" applyFill="1" applyBorder="1" applyAlignment="1">
      <alignment wrapText="1"/>
    </xf>
    <xf numFmtId="0" fontId="7" fillId="0" borderId="2" xfId="0" applyFont="1" applyFill="1" applyBorder="1" applyAlignment="1">
      <alignment horizontal="left" vertical="center" wrapText="1"/>
    </xf>
    <xf numFmtId="164" fontId="7" fillId="0" borderId="2" xfId="0" applyNumberFormat="1" applyFont="1" applyFill="1" applyBorder="1" applyAlignment="1">
      <alignment horizontal="center" vertical="center" wrapText="1"/>
    </xf>
    <xf numFmtId="0" fontId="7" fillId="0" borderId="0" xfId="0" applyFont="1" applyFill="1" applyAlignment="1">
      <alignment wrapText="1"/>
    </xf>
    <xf numFmtId="0" fontId="9" fillId="0" borderId="2" xfId="2" applyFont="1" applyFill="1" applyBorder="1" applyAlignment="1">
      <alignment horizontal="center" vertical="center" wrapText="1"/>
    </xf>
    <xf numFmtId="0" fontId="9" fillId="0" borderId="2" xfId="2" applyNumberFormat="1" applyFont="1" applyFill="1" applyBorder="1" applyAlignment="1">
      <alignment horizontal="center" vertical="center" wrapText="1"/>
    </xf>
    <xf numFmtId="9" fontId="9" fillId="23" borderId="6" xfId="1" applyFont="1" applyFill="1" applyBorder="1" applyAlignment="1">
      <alignment horizontal="center" vertical="center" wrapText="1"/>
    </xf>
    <xf numFmtId="9" fontId="9" fillId="23" borderId="6" xfId="1" applyFont="1" applyFill="1" applyBorder="1" applyAlignment="1">
      <alignment horizontal="center" vertical="center" wrapText="1"/>
    </xf>
    <xf numFmtId="0" fontId="37" fillId="0" borderId="6" xfId="0" applyFont="1" applyFill="1" applyBorder="1" applyAlignment="1">
      <alignment horizontal="center" vertical="center" wrapText="1"/>
    </xf>
    <xf numFmtId="0" fontId="15" fillId="0" borderId="11" xfId="0" applyFont="1" applyBorder="1" applyAlignment="1">
      <alignment horizontal="center" vertical="center"/>
    </xf>
    <xf numFmtId="0" fontId="15" fillId="0" borderId="2" xfId="0" applyFont="1" applyFill="1" applyBorder="1" applyAlignment="1">
      <alignment horizontal="center" vertical="center" wrapText="1"/>
    </xf>
    <xf numFmtId="9" fontId="15" fillId="0" borderId="2" xfId="0" applyNumberFormat="1" applyFont="1" applyFill="1" applyBorder="1" applyAlignment="1">
      <alignment horizontal="center" vertical="center"/>
    </xf>
    <xf numFmtId="9" fontId="15" fillId="0" borderId="6" xfId="0" applyNumberFormat="1" applyFont="1" applyFill="1" applyBorder="1" applyAlignment="1">
      <alignment horizontal="center" vertical="center" wrapText="1"/>
    </xf>
    <xf numFmtId="9" fontId="15" fillId="0" borderId="2" xfId="0" applyNumberFormat="1" applyFont="1" applyFill="1" applyBorder="1" applyAlignment="1">
      <alignment horizontal="center" vertical="center" wrapText="1"/>
    </xf>
    <xf numFmtId="9" fontId="15" fillId="0" borderId="2" xfId="0" applyNumberFormat="1" applyFont="1" applyBorder="1" applyAlignment="1">
      <alignment horizontal="center" vertical="center" wrapText="1"/>
    </xf>
    <xf numFmtId="9" fontId="15" fillId="0" borderId="2" xfId="0" applyNumberFormat="1" applyFont="1" applyBorder="1" applyAlignment="1">
      <alignment horizontal="center" vertical="center"/>
    </xf>
    <xf numFmtId="0" fontId="15" fillId="0" borderId="6" xfId="0" applyFont="1" applyFill="1" applyBorder="1" applyAlignment="1">
      <alignment horizontal="center" vertical="center"/>
    </xf>
    <xf numFmtId="0" fontId="15" fillId="0" borderId="11" xfId="0" applyFont="1" applyFill="1" applyBorder="1" applyAlignment="1">
      <alignment horizontal="center" vertical="center"/>
    </xf>
    <xf numFmtId="9" fontId="15" fillId="0" borderId="6" xfId="0" applyNumberFormat="1" applyFont="1" applyFill="1" applyBorder="1" applyAlignment="1">
      <alignment horizontal="center" vertical="center"/>
    </xf>
    <xf numFmtId="9" fontId="15" fillId="2" borderId="22" xfId="1" applyFont="1" applyFill="1" applyBorder="1" applyAlignment="1">
      <alignment horizontal="center" vertical="center" wrapText="1"/>
    </xf>
    <xf numFmtId="9" fontId="15" fillId="2" borderId="9" xfId="1" applyFont="1" applyFill="1" applyBorder="1" applyAlignment="1">
      <alignment horizontal="center" vertical="center" wrapText="1"/>
    </xf>
    <xf numFmtId="9" fontId="15" fillId="2" borderId="11" xfId="1" applyFont="1" applyFill="1" applyBorder="1" applyAlignment="1">
      <alignment horizontal="center" vertical="center" wrapText="1"/>
    </xf>
    <xf numFmtId="9" fontId="16" fillId="0" borderId="11" xfId="1" applyNumberFormat="1" applyFont="1" applyFill="1" applyBorder="1" applyAlignment="1">
      <alignment horizontal="center" vertical="center"/>
    </xf>
    <xf numFmtId="10" fontId="15" fillId="0" borderId="6" xfId="1" applyNumberFormat="1" applyFont="1" applyFill="1" applyBorder="1" applyAlignment="1">
      <alignment horizontal="center" vertical="center"/>
    </xf>
    <xf numFmtId="0" fontId="6" fillId="0" borderId="2" xfId="0" applyFont="1" applyBorder="1" applyAlignment="1">
      <alignment horizontal="center" vertical="center" wrapText="1"/>
    </xf>
    <xf numFmtId="9" fontId="6" fillId="0" borderId="6" xfId="0" applyNumberFormat="1" applyFont="1" applyFill="1" applyBorder="1" applyAlignment="1">
      <alignment horizontal="center" vertical="center" wrapText="1"/>
    </xf>
    <xf numFmtId="9" fontId="6" fillId="2" borderId="2" xfId="1" applyNumberFormat="1" applyFont="1" applyFill="1" applyBorder="1" applyAlignment="1">
      <alignment horizontal="center" vertical="center" wrapText="1"/>
    </xf>
    <xf numFmtId="9" fontId="6" fillId="2" borderId="6" xfId="1" applyNumberFormat="1" applyFont="1" applyFill="1" applyBorder="1" applyAlignment="1">
      <alignment horizontal="center" vertical="center" wrapText="1"/>
    </xf>
    <xf numFmtId="9" fontId="6" fillId="0" borderId="6" xfId="1" applyNumberFormat="1" applyFont="1" applyBorder="1" applyAlignment="1">
      <alignment horizontal="center" vertical="center" wrapText="1"/>
    </xf>
    <xf numFmtId="9" fontId="6" fillId="0" borderId="9" xfId="1" applyNumberFormat="1" applyFont="1" applyBorder="1" applyAlignment="1">
      <alignment horizontal="center" vertical="center" wrapText="1"/>
    </xf>
    <xf numFmtId="9" fontId="6" fillId="0" borderId="11" xfId="1" applyNumberFormat="1" applyFont="1" applyBorder="1" applyAlignment="1">
      <alignment horizontal="center" vertical="center" wrapText="1"/>
    </xf>
    <xf numFmtId="9" fontId="64" fillId="0" borderId="6" xfId="1" applyFont="1" applyBorder="1" applyAlignment="1">
      <alignment horizontal="center" vertical="center"/>
    </xf>
    <xf numFmtId="10" fontId="6" fillId="0" borderId="6" xfId="1" applyNumberFormat="1" applyFont="1" applyBorder="1" applyAlignment="1">
      <alignment horizontal="center" vertical="center" wrapText="1"/>
    </xf>
    <xf numFmtId="9" fontId="11" fillId="2" borderId="11" xfId="0" applyNumberFormat="1" applyFont="1" applyFill="1" applyBorder="1" applyAlignment="1">
      <alignment horizontal="center" vertical="center"/>
    </xf>
    <xf numFmtId="0" fontId="37" fillId="2" borderId="2"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8" fillId="0" borderId="2" xfId="0" applyFont="1" applyFill="1" applyBorder="1" applyAlignment="1">
      <alignment horizontal="center" vertical="center" readingOrder="1"/>
    </xf>
    <xf numFmtId="0" fontId="37" fillId="10" borderId="11" xfId="2" applyFont="1" applyFill="1" applyBorder="1" applyAlignment="1">
      <alignment horizontal="center" vertical="center" wrapText="1"/>
    </xf>
    <xf numFmtId="9" fontId="9" fillId="10" borderId="6" xfId="1" applyFont="1" applyFill="1" applyBorder="1" applyAlignment="1">
      <alignment horizontal="center" vertical="center" wrapText="1"/>
    </xf>
    <xf numFmtId="9" fontId="24" fillId="23" borderId="6" xfId="1" applyFont="1" applyFill="1" applyBorder="1" applyAlignment="1">
      <alignment horizontal="center" vertical="center" wrapText="1"/>
    </xf>
    <xf numFmtId="0" fontId="83" fillId="0" borderId="2" xfId="0" applyFont="1" applyFill="1" applyBorder="1" applyAlignment="1">
      <alignment horizontal="left" vertical="center" wrapText="1"/>
    </xf>
    <xf numFmtId="164" fontId="16" fillId="0" borderId="2" xfId="1" applyNumberFormat="1" applyFont="1" applyFill="1" applyBorder="1" applyAlignment="1">
      <alignment horizontal="center" vertical="center"/>
    </xf>
    <xf numFmtId="10" fontId="15" fillId="0" borderId="2" xfId="0" applyNumberFormat="1" applyFont="1" applyBorder="1" applyAlignment="1">
      <alignment horizontal="center" vertical="center"/>
    </xf>
    <xf numFmtId="0" fontId="30" fillId="0" borderId="2" xfId="0" applyFont="1" applyFill="1" applyBorder="1" applyAlignment="1">
      <alignment horizontal="justify" vertical="center" wrapText="1"/>
    </xf>
    <xf numFmtId="0" fontId="67" fillId="0" borderId="2" xfId="0" applyFont="1" applyFill="1" applyBorder="1" applyAlignment="1">
      <alignment horizontal="center" vertical="center" wrapText="1"/>
    </xf>
    <xf numFmtId="10" fontId="67" fillId="0" borderId="2" xfId="0" applyNumberFormat="1" applyFont="1" applyFill="1" applyBorder="1" applyAlignment="1">
      <alignment horizontal="center" vertical="center"/>
    </xf>
    <xf numFmtId="9" fontId="15" fillId="0" borderId="2" xfId="1" applyFont="1" applyFill="1" applyBorder="1" applyAlignment="1">
      <alignment vertical="center" wrapText="1"/>
    </xf>
    <xf numFmtId="9" fontId="15" fillId="0" borderId="22" xfId="1" applyFont="1" applyFill="1" applyBorder="1" applyAlignment="1">
      <alignment vertical="center" wrapText="1"/>
    </xf>
    <xf numFmtId="9" fontId="15" fillId="0" borderId="2" xfId="1" applyFont="1" applyFill="1" applyBorder="1" applyAlignment="1">
      <alignment horizontal="center" vertical="center"/>
    </xf>
    <xf numFmtId="164" fontId="15" fillId="0" borderId="2" xfId="1" applyNumberFormat="1" applyFont="1" applyFill="1" applyBorder="1" applyAlignment="1">
      <alignment horizontal="center" vertical="center"/>
    </xf>
    <xf numFmtId="10" fontId="15" fillId="0" borderId="2" xfId="1" applyNumberFormat="1" applyFont="1" applyFill="1" applyBorder="1" applyAlignment="1">
      <alignment horizontal="center" vertical="center"/>
    </xf>
    <xf numFmtId="9" fontId="16" fillId="0" borderId="2" xfId="1" applyNumberFormat="1" applyFont="1" applyFill="1" applyBorder="1" applyAlignment="1">
      <alignment horizontal="center" vertical="center" wrapText="1"/>
    </xf>
    <xf numFmtId="0" fontId="10" fillId="0" borderId="2" xfId="0" applyFont="1" applyFill="1" applyBorder="1" applyAlignment="1">
      <alignment vertical="center" wrapText="1"/>
    </xf>
    <xf numFmtId="165" fontId="6" fillId="0" borderId="2" xfId="1" applyNumberFormat="1" applyFont="1" applyBorder="1" applyAlignment="1">
      <alignment horizontal="center" vertical="center" wrapText="1"/>
    </xf>
    <xf numFmtId="9" fontId="63" fillId="10" borderId="6" xfId="1" applyFont="1" applyFill="1" applyBorder="1" applyAlignment="1">
      <alignment horizontal="center" vertical="center" wrapText="1"/>
    </xf>
    <xf numFmtId="0" fontId="63" fillId="0" borderId="2" xfId="2" applyFont="1" applyFill="1" applyBorder="1" applyAlignment="1">
      <alignment horizontal="center" vertical="center" wrapText="1"/>
    </xf>
    <xf numFmtId="0" fontId="63" fillId="0" borderId="2" xfId="2" applyNumberFormat="1" applyFont="1" applyFill="1" applyBorder="1" applyAlignment="1">
      <alignment horizontal="center" vertical="center" wrapText="1"/>
    </xf>
    <xf numFmtId="165" fontId="6" fillId="0" borderId="6"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9" fontId="6" fillId="0" borderId="6" xfId="0" applyNumberFormat="1" applyFont="1" applyFill="1" applyBorder="1" applyAlignment="1">
      <alignment horizontal="center" vertical="center"/>
    </xf>
    <xf numFmtId="0" fontId="64" fillId="0" borderId="2" xfId="0" applyFont="1" applyFill="1" applyBorder="1" applyAlignment="1">
      <alignment horizontal="center" vertical="center" wrapText="1"/>
    </xf>
    <xf numFmtId="9" fontId="15" fillId="0" borderId="6" xfId="1" applyNumberFormat="1" applyFont="1" applyFill="1" applyBorder="1" applyAlignment="1">
      <alignment horizontal="center" vertical="center" wrapText="1"/>
    </xf>
    <xf numFmtId="9" fontId="15" fillId="0" borderId="6" xfId="1" applyNumberFormat="1" applyFont="1" applyFill="1" applyBorder="1" applyAlignment="1">
      <alignment vertical="center" wrapText="1"/>
    </xf>
    <xf numFmtId="9" fontId="15" fillId="0" borderId="2" xfId="1" applyNumberFormat="1" applyFont="1" applyFill="1" applyBorder="1" applyAlignment="1">
      <alignment horizontal="center" vertical="center" wrapText="1"/>
    </xf>
    <xf numFmtId="9" fontId="15" fillId="0" borderId="2" xfId="1" applyNumberFormat="1" applyFont="1" applyFill="1" applyBorder="1" applyAlignment="1">
      <alignment vertical="center" wrapText="1"/>
    </xf>
    <xf numFmtId="9" fontId="15" fillId="0" borderId="2" xfId="0" applyNumberFormat="1" applyFont="1" applyFill="1" applyBorder="1" applyAlignment="1">
      <alignment vertical="center"/>
    </xf>
    <xf numFmtId="10" fontId="45" fillId="2" borderId="2" xfId="6" applyNumberFormat="1" applyFont="1" applyFill="1" applyBorder="1" applyAlignment="1">
      <alignment horizontal="center" vertical="center" wrapText="1"/>
    </xf>
    <xf numFmtId="9" fontId="9" fillId="2" borderId="2" xfId="0" applyNumberFormat="1" applyFont="1" applyFill="1" applyBorder="1" applyAlignment="1">
      <alignment horizontal="center" vertical="center" wrapText="1"/>
    </xf>
    <xf numFmtId="0" fontId="9" fillId="2" borderId="11" xfId="0" applyFont="1" applyFill="1" applyBorder="1" applyAlignment="1">
      <alignment horizontal="center" vertical="center" wrapText="1"/>
    </xf>
    <xf numFmtId="9" fontId="67" fillId="0" borderId="2" xfId="1" applyFont="1" applyFill="1" applyBorder="1" applyAlignment="1">
      <alignment horizontal="center" vertical="center"/>
    </xf>
    <xf numFmtId="9" fontId="80" fillId="16" borderId="2" xfId="0" applyNumberFormat="1" applyFont="1" applyFill="1" applyBorder="1" applyAlignment="1">
      <alignment horizontal="center" vertical="center" readingOrder="1"/>
    </xf>
    <xf numFmtId="9" fontId="80" fillId="16" borderId="2" xfId="1" applyFont="1" applyFill="1" applyBorder="1" applyAlignment="1">
      <alignment horizontal="center" vertical="center" readingOrder="1"/>
    </xf>
    <xf numFmtId="0" fontId="9" fillId="2" borderId="11" xfId="0" applyFont="1" applyFill="1" applyBorder="1" applyAlignment="1">
      <alignment horizontal="center" vertical="center" wrapText="1"/>
    </xf>
    <xf numFmtId="9" fontId="45" fillId="2" borderId="6" xfId="6" applyNumberFormat="1" applyFont="1" applyFill="1" applyBorder="1" applyAlignment="1">
      <alignment horizontal="center" vertical="center" wrapText="1"/>
    </xf>
    <xf numFmtId="9" fontId="11" fillId="2" borderId="6" xfId="0" applyNumberFormat="1" applyFont="1" applyFill="1" applyBorder="1" applyAlignment="1">
      <alignment horizontal="center" vertical="center"/>
    </xf>
    <xf numFmtId="0" fontId="69" fillId="0" borderId="2" xfId="0" applyFont="1" applyFill="1" applyBorder="1" applyAlignment="1">
      <alignment horizontal="center" vertical="center" wrapText="1"/>
    </xf>
    <xf numFmtId="0" fontId="67" fillId="0" borderId="2" xfId="0" applyFont="1" applyFill="1" applyBorder="1" applyAlignment="1">
      <alignment horizontal="center" vertical="center"/>
    </xf>
    <xf numFmtId="0" fontId="67" fillId="0" borderId="2" xfId="0" applyFont="1" applyFill="1" applyBorder="1" applyAlignment="1">
      <alignment horizontal="center" vertical="center" wrapText="1"/>
    </xf>
    <xf numFmtId="0" fontId="67" fillId="0" borderId="2" xfId="0" applyFont="1" applyBorder="1" applyAlignment="1">
      <alignment horizontal="center" vertical="center"/>
    </xf>
    <xf numFmtId="10" fontId="67" fillId="0" borderId="2" xfId="0" applyNumberFormat="1" applyFont="1" applyFill="1" applyBorder="1" applyAlignment="1">
      <alignment horizontal="center" vertical="center"/>
    </xf>
    <xf numFmtId="10" fontId="67" fillId="0" borderId="2" xfId="0" applyNumberFormat="1" applyFont="1" applyFill="1" applyBorder="1" applyAlignment="1">
      <alignment horizontal="center" vertical="center"/>
    </xf>
    <xf numFmtId="0" fontId="67" fillId="0" borderId="2" xfId="0" applyFont="1" applyFill="1" applyBorder="1" applyAlignment="1">
      <alignment horizontal="center" vertical="center" wrapText="1"/>
    </xf>
    <xf numFmtId="0" fontId="67" fillId="0" borderId="2" xfId="0" applyFont="1" applyFill="1" applyBorder="1" applyAlignment="1">
      <alignment horizontal="center" vertical="center"/>
    </xf>
    <xf numFmtId="0" fontId="67" fillId="0" borderId="2" xfId="0" applyFont="1" applyFill="1" applyBorder="1" applyAlignment="1">
      <alignment horizontal="center" vertical="center"/>
    </xf>
    <xf numFmtId="10" fontId="67" fillId="0" borderId="2" xfId="0" applyNumberFormat="1" applyFont="1" applyFill="1" applyBorder="1" applyAlignment="1">
      <alignment horizontal="center" vertical="center"/>
    </xf>
    <xf numFmtId="9" fontId="7" fillId="0" borderId="2" xfId="0" applyNumberFormat="1" applyFont="1" applyFill="1" applyBorder="1" applyAlignment="1">
      <alignment horizontal="center" vertical="center"/>
    </xf>
    <xf numFmtId="0" fontId="15" fillId="0" borderId="2" xfId="0" applyFont="1" applyBorder="1" applyAlignment="1">
      <alignment horizontal="center" vertical="center" wrapText="1"/>
    </xf>
    <xf numFmtId="10" fontId="69" fillId="16" borderId="2" xfId="0" applyNumberFormat="1" applyFont="1" applyFill="1" applyBorder="1" applyAlignment="1">
      <alignment horizontal="center" vertical="center"/>
    </xf>
    <xf numFmtId="10" fontId="67" fillId="16" borderId="2" xfId="0" applyNumberFormat="1" applyFont="1" applyFill="1" applyBorder="1" applyAlignment="1">
      <alignment horizontal="center" vertical="center"/>
    </xf>
    <xf numFmtId="9" fontId="67" fillId="0" borderId="2" xfId="1" quotePrefix="1" applyNumberFormat="1" applyFont="1" applyFill="1" applyBorder="1" applyAlignment="1">
      <alignment horizontal="center" wrapText="1"/>
    </xf>
    <xf numFmtId="0" fontId="67" fillId="0" borderId="2" xfId="0" applyFont="1" applyFill="1" applyBorder="1" applyAlignment="1">
      <alignment horizontal="center"/>
    </xf>
    <xf numFmtId="0" fontId="67" fillId="0" borderId="2" xfId="0" applyFont="1" applyFill="1" applyBorder="1" applyAlignment="1">
      <alignment horizontal="center" wrapText="1"/>
    </xf>
    <xf numFmtId="9" fontId="67" fillId="0" borderId="2" xfId="1" applyFont="1" applyFill="1" applyBorder="1" applyAlignment="1">
      <alignment horizontal="center" wrapText="1"/>
    </xf>
    <xf numFmtId="164" fontId="67" fillId="16" borderId="2" xfId="0" applyNumberFormat="1" applyFont="1" applyFill="1" applyBorder="1" applyAlignment="1">
      <alignment horizontal="center" vertical="center"/>
    </xf>
    <xf numFmtId="1" fontId="10" fillId="0" borderId="2" xfId="0" applyNumberFormat="1" applyFont="1" applyFill="1" applyBorder="1" applyAlignment="1">
      <alignment horizontal="center" vertical="center" wrapText="1"/>
    </xf>
    <xf numFmtId="1" fontId="15" fillId="0" borderId="2" xfId="3" applyNumberFormat="1" applyFont="1" applyFill="1" applyBorder="1" applyAlignment="1" applyProtection="1">
      <alignment horizontal="center" vertical="center" wrapText="1"/>
    </xf>
    <xf numFmtId="9" fontId="10" fillId="0" borderId="2" xfId="1" applyFont="1" applyFill="1" applyBorder="1" applyAlignment="1">
      <alignment horizontal="center" vertical="center" wrapText="1"/>
    </xf>
    <xf numFmtId="9" fontId="15" fillId="0" borderId="6" xfId="1" applyNumberFormat="1" applyFont="1" applyBorder="1" applyAlignment="1">
      <alignment horizontal="center" vertical="center" wrapText="1"/>
    </xf>
    <xf numFmtId="0" fontId="63" fillId="0" borderId="2" xfId="2" applyFont="1" applyBorder="1" applyAlignment="1">
      <alignment horizontal="center" vertical="center" wrapText="1"/>
    </xf>
    <xf numFmtId="0" fontId="64" fillId="2" borderId="2" xfId="0" applyFont="1" applyFill="1" applyBorder="1" applyAlignment="1">
      <alignment horizontal="center" vertical="center" wrapText="1"/>
    </xf>
    <xf numFmtId="9" fontId="15" fillId="0" borderId="11" xfId="0" applyNumberFormat="1" applyFont="1" applyBorder="1" applyAlignment="1">
      <alignment horizontal="center" vertical="center"/>
    </xf>
    <xf numFmtId="0" fontId="15" fillId="0" borderId="11" xfId="0" applyFont="1" applyFill="1" applyBorder="1" applyAlignment="1">
      <alignment horizontal="center" vertical="center" wrapText="1"/>
    </xf>
    <xf numFmtId="0" fontId="3" fillId="0" borderId="0" xfId="0" applyFont="1"/>
    <xf numFmtId="1" fontId="63" fillId="0" borderId="4" xfId="2" applyNumberFormat="1" applyFont="1" applyBorder="1" applyAlignment="1">
      <alignment horizontal="left" wrapText="1"/>
    </xf>
    <xf numFmtId="1" fontId="3" fillId="0" borderId="2" xfId="0" applyNumberFormat="1" applyFont="1" applyBorder="1" applyAlignment="1">
      <alignment horizontal="center" vertical="center"/>
    </xf>
    <xf numFmtId="0" fontId="3" fillId="0" borderId="2" xfId="0" applyFont="1" applyFill="1" applyBorder="1" applyAlignment="1">
      <alignment horizontal="justify" vertical="top" wrapText="1"/>
    </xf>
    <xf numFmtId="9" fontId="64" fillId="0" borderId="2" xfId="1" applyFont="1" applyFill="1" applyBorder="1" applyAlignment="1">
      <alignment horizontal="center" vertical="center" wrapText="1"/>
    </xf>
    <xf numFmtId="10" fontId="3" fillId="0" borderId="2" xfId="1" applyNumberFormat="1" applyFont="1" applyBorder="1" applyAlignment="1">
      <alignment horizontal="center" vertical="center"/>
    </xf>
    <xf numFmtId="9" fontId="3" fillId="2" borderId="2" xfId="1" applyFont="1" applyFill="1" applyBorder="1" applyAlignment="1">
      <alignment horizontal="center" vertical="center" wrapText="1"/>
    </xf>
    <xf numFmtId="9" fontId="3" fillId="0" borderId="2" xfId="1" applyNumberFormat="1" applyFont="1" applyBorder="1" applyAlignment="1">
      <alignment horizontal="center" vertical="center" wrapText="1"/>
    </xf>
    <xf numFmtId="9" fontId="65" fillId="0" borderId="2" xfId="3" applyNumberFormat="1" applyFont="1" applyFill="1" applyBorder="1" applyAlignment="1" applyProtection="1">
      <alignment horizontal="center" vertical="center" wrapText="1"/>
    </xf>
    <xf numFmtId="0" fontId="88" fillId="0" borderId="2" xfId="0" applyFont="1" applyBorder="1" applyAlignment="1">
      <alignment horizontal="justify" wrapText="1"/>
    </xf>
    <xf numFmtId="9" fontId="3" fillId="0" borderId="2" xfId="1" applyNumberFormat="1" applyFont="1" applyBorder="1" applyAlignment="1">
      <alignment horizontal="center" vertical="center"/>
    </xf>
    <xf numFmtId="1" fontId="3" fillId="0" borderId="2" xfId="0" applyNumberFormat="1" applyFont="1" applyFill="1" applyBorder="1" applyAlignment="1">
      <alignment horizontal="center" vertical="center"/>
    </xf>
    <xf numFmtId="0" fontId="64" fillId="0" borderId="2" xfId="0" applyFont="1" applyFill="1" applyBorder="1" applyAlignment="1">
      <alignment horizontal="left" vertical="center" wrapText="1"/>
    </xf>
    <xf numFmtId="164" fontId="3" fillId="2" borderId="2" xfId="1" applyNumberFormat="1" applyFont="1" applyFill="1" applyBorder="1" applyAlignment="1">
      <alignment horizontal="center" vertical="center" wrapText="1"/>
    </xf>
    <xf numFmtId="164" fontId="3" fillId="0" borderId="2" xfId="1" applyNumberFormat="1" applyFont="1" applyBorder="1" applyAlignment="1">
      <alignment horizontal="center" vertical="center"/>
    </xf>
    <xf numFmtId="0" fontId="62" fillId="0" borderId="2" xfId="0" applyFont="1" applyBorder="1" applyAlignment="1">
      <alignment horizontal="justify" vertical="center" wrapText="1"/>
    </xf>
    <xf numFmtId="164" fontId="3" fillId="2" borderId="2" xfId="0" applyNumberFormat="1" applyFont="1" applyFill="1" applyBorder="1" applyAlignment="1">
      <alignment horizontal="center" vertical="center" wrapText="1"/>
    </xf>
    <xf numFmtId="9" fontId="3" fillId="2" borderId="2" xfId="0" applyNumberFormat="1" applyFont="1" applyFill="1" applyBorder="1" applyAlignment="1">
      <alignment horizontal="center" vertical="center" wrapText="1"/>
    </xf>
    <xf numFmtId="0" fontId="3" fillId="0" borderId="2" xfId="0" applyFont="1" applyBorder="1" applyAlignment="1">
      <alignment horizontal="left" vertical="top"/>
    </xf>
    <xf numFmtId="164" fontId="3" fillId="0" borderId="2" xfId="1" applyNumberFormat="1" applyFont="1" applyBorder="1" applyAlignment="1">
      <alignment horizontal="center" vertical="center" wrapText="1"/>
    </xf>
    <xf numFmtId="0" fontId="3" fillId="0" borderId="6" xfId="0" applyFont="1" applyBorder="1" applyAlignment="1">
      <alignment horizontal="left" vertical="top"/>
    </xf>
    <xf numFmtId="9" fontId="3" fillId="0" borderId="2" xfId="1" applyFont="1" applyBorder="1" applyAlignment="1">
      <alignment horizontal="center" vertical="center"/>
    </xf>
    <xf numFmtId="0" fontId="3" fillId="0" borderId="2" xfId="0" applyFont="1" applyFill="1" applyBorder="1" applyAlignment="1">
      <alignment horizontal="justify" vertical="center" wrapText="1"/>
    </xf>
    <xf numFmtId="9" fontId="3" fillId="0" borderId="2" xfId="1" applyFont="1" applyFill="1" applyBorder="1" applyAlignment="1">
      <alignment horizontal="center" vertical="center" wrapText="1"/>
    </xf>
    <xf numFmtId="0" fontId="3" fillId="0" borderId="6" xfId="0" applyFont="1" applyBorder="1" applyAlignment="1">
      <alignment horizontal="center" vertical="top" wrapText="1"/>
    </xf>
    <xf numFmtId="0" fontId="3" fillId="2" borderId="2" xfId="0" applyFont="1" applyFill="1" applyBorder="1" applyAlignment="1">
      <alignment horizontal="left" vertical="center" wrapText="1"/>
    </xf>
    <xf numFmtId="9" fontId="3"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0" fontId="3" fillId="2" borderId="2" xfId="0" applyFont="1" applyFill="1" applyBorder="1" applyAlignment="1">
      <alignment horizontal="center" vertical="center" wrapText="1"/>
    </xf>
    <xf numFmtId="1" fontId="3" fillId="2" borderId="2" xfId="0" applyNumberFormat="1" applyFont="1" applyFill="1" applyBorder="1" applyAlignment="1">
      <alignment horizontal="center" vertical="center" wrapText="1"/>
    </xf>
    <xf numFmtId="0" fontId="3" fillId="0" borderId="2" xfId="0" applyFont="1" applyBorder="1" applyAlignment="1">
      <alignment vertical="center" wrapText="1"/>
    </xf>
    <xf numFmtId="9" fontId="3" fillId="0" borderId="2" xfId="0" applyNumberFormat="1" applyFont="1" applyBorder="1" applyAlignment="1">
      <alignment horizontal="center" vertical="center"/>
    </xf>
    <xf numFmtId="0" fontId="3" fillId="0" borderId="2" xfId="0" applyFont="1" applyBorder="1"/>
    <xf numFmtId="9" fontId="3" fillId="2" borderId="2" xfId="0" applyNumberFormat="1" applyFont="1" applyFill="1" applyBorder="1" applyAlignment="1">
      <alignment vertical="center" wrapText="1"/>
    </xf>
    <xf numFmtId="0" fontId="3" fillId="0" borderId="0" xfId="0" applyFont="1" applyAlignment="1">
      <alignment wrapText="1"/>
    </xf>
    <xf numFmtId="0" fontId="73" fillId="0" borderId="2" xfId="0" applyFont="1" applyFill="1" applyBorder="1" applyAlignment="1">
      <alignment horizontal="center" vertical="center"/>
    </xf>
    <xf numFmtId="0" fontId="67" fillId="0" borderId="2" xfId="0" applyFont="1" applyFill="1" applyBorder="1" applyAlignment="1">
      <alignment horizontal="center" vertical="center"/>
    </xf>
    <xf numFmtId="9" fontId="67" fillId="0" borderId="2" xfId="1" applyFont="1" applyFill="1" applyBorder="1" applyAlignment="1">
      <alignment vertical="center" wrapText="1"/>
    </xf>
    <xf numFmtId="0" fontId="15" fillId="2" borderId="11" xfId="0" applyFont="1" applyFill="1" applyBorder="1" applyAlignment="1">
      <alignment horizontal="center" vertical="center" wrapText="1"/>
    </xf>
    <xf numFmtId="0" fontId="73" fillId="2" borderId="2" xfId="0" applyFont="1" applyFill="1" applyBorder="1" applyAlignment="1">
      <alignment horizontal="center" vertical="center" wrapText="1"/>
    </xf>
    <xf numFmtId="0" fontId="71" fillId="0" borderId="2" xfId="0" applyFont="1" applyBorder="1" applyAlignment="1">
      <alignment horizontal="center" vertical="center"/>
    </xf>
    <xf numFmtId="0" fontId="73" fillId="0" borderId="2" xfId="0" applyFont="1" applyFill="1" applyBorder="1" applyAlignment="1">
      <alignment horizontal="left" vertical="center" wrapText="1"/>
    </xf>
    <xf numFmtId="9" fontId="2" fillId="0" borderId="6" xfId="0" applyNumberFormat="1" applyFont="1" applyBorder="1" applyAlignment="1">
      <alignment horizontal="center" vertical="center"/>
    </xf>
    <xf numFmtId="0" fontId="22" fillId="0" borderId="0" xfId="6"/>
    <xf numFmtId="0" fontId="90" fillId="31" borderId="2" xfId="6" applyFont="1" applyFill="1" applyBorder="1" applyAlignment="1">
      <alignment horizontal="center" vertical="center" wrapText="1"/>
    </xf>
    <xf numFmtId="0" fontId="22" fillId="0" borderId="2" xfId="6" applyBorder="1" applyAlignment="1">
      <alignment horizontal="center" vertical="center"/>
    </xf>
    <xf numFmtId="0" fontId="90" fillId="0" borderId="2" xfId="6" applyFont="1" applyFill="1" applyBorder="1" applyAlignment="1">
      <alignment horizontal="center" vertical="center" wrapText="1"/>
    </xf>
    <xf numFmtId="0" fontId="22" fillId="0" borderId="0" xfId="6" applyFill="1"/>
    <xf numFmtId="0" fontId="90" fillId="0" borderId="0" xfId="6" applyFont="1" applyFill="1" applyBorder="1" applyAlignment="1">
      <alignment horizontal="center" vertical="center" wrapText="1"/>
    </xf>
    <xf numFmtId="2" fontId="90" fillId="0" borderId="0" xfId="6" applyNumberFormat="1" applyFont="1" applyFill="1" applyBorder="1" applyAlignment="1">
      <alignment vertical="center"/>
    </xf>
    <xf numFmtId="0" fontId="22" fillId="0" borderId="0" xfId="6" applyFill="1" applyBorder="1"/>
    <xf numFmtId="0" fontId="91" fillId="0" borderId="7" xfId="0" applyFont="1" applyFill="1" applyBorder="1" applyAlignment="1">
      <alignment vertical="center" wrapText="1"/>
    </xf>
    <xf numFmtId="0" fontId="91" fillId="0" borderId="2" xfId="0" applyFont="1" applyFill="1" applyBorder="1" applyAlignment="1">
      <alignment vertical="center" wrapText="1"/>
    </xf>
    <xf numFmtId="9" fontId="91" fillId="0" borderId="2" xfId="1" applyFont="1" applyFill="1" applyBorder="1" applyAlignment="1">
      <alignment horizontal="center" vertical="center" wrapText="1"/>
    </xf>
    <xf numFmtId="0" fontId="91" fillId="0" borderId="0" xfId="0" applyFont="1"/>
    <xf numFmtId="1" fontId="18" fillId="0" borderId="2" xfId="2" applyNumberFormat="1" applyFont="1" applyBorder="1" applyAlignment="1">
      <alignment horizontal="left" wrapText="1"/>
    </xf>
    <xf numFmtId="0" fontId="18" fillId="0" borderId="6" xfId="2" applyFont="1" applyBorder="1" applyAlignment="1">
      <alignment horizontal="left" wrapText="1"/>
    </xf>
    <xf numFmtId="0" fontId="18" fillId="0" borderId="7" xfId="2" applyFont="1" applyBorder="1" applyAlignment="1">
      <alignment horizontal="left" wrapText="1"/>
    </xf>
    <xf numFmtId="0" fontId="18" fillId="0" borderId="8" xfId="2" applyFont="1" applyBorder="1" applyAlignment="1">
      <alignment horizontal="left" wrapText="1"/>
    </xf>
    <xf numFmtId="1" fontId="18" fillId="0" borderId="19" xfId="2" applyNumberFormat="1" applyFont="1" applyBorder="1" applyAlignment="1">
      <alignment horizontal="left" wrapText="1"/>
    </xf>
    <xf numFmtId="0" fontId="18" fillId="0" borderId="0" xfId="2" applyFont="1" applyBorder="1" applyAlignment="1">
      <alignment horizontal="left" wrapText="1"/>
    </xf>
    <xf numFmtId="0" fontId="18" fillId="0" borderId="17" xfId="2" applyFont="1" applyBorder="1" applyAlignment="1">
      <alignment horizontal="left" wrapText="1"/>
    </xf>
    <xf numFmtId="0" fontId="91" fillId="33" borderId="0" xfId="0" applyFont="1" applyFill="1"/>
    <xf numFmtId="0" fontId="18" fillId="0" borderId="2" xfId="2" applyFont="1" applyFill="1" applyBorder="1" applyAlignment="1">
      <alignment horizontal="center" vertical="center" wrapText="1"/>
    </xf>
    <xf numFmtId="0" fontId="18" fillId="0" borderId="2" xfId="2" applyNumberFormat="1" applyFont="1" applyFill="1" applyBorder="1" applyAlignment="1">
      <alignment horizontal="center" vertical="center" wrapText="1"/>
    </xf>
    <xf numFmtId="0" fontId="18" fillId="0" borderId="2" xfId="2" applyFont="1" applyBorder="1" applyAlignment="1">
      <alignment horizontal="center" vertical="center" wrapText="1"/>
    </xf>
    <xf numFmtId="9" fontId="18" fillId="23" borderId="6" xfId="1" applyFont="1" applyFill="1" applyBorder="1" applyAlignment="1">
      <alignment horizontal="center" vertical="center" wrapText="1"/>
    </xf>
    <xf numFmtId="1" fontId="18" fillId="0" borderId="13" xfId="2"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10" fontId="8" fillId="2"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2" applyFont="1" applyBorder="1" applyAlignment="1">
      <alignment horizontal="center" vertical="center" wrapText="1"/>
    </xf>
    <xf numFmtId="0" fontId="91" fillId="0" borderId="2" xfId="0" applyFont="1" applyBorder="1" applyAlignment="1">
      <alignment horizontal="center" vertical="center"/>
    </xf>
    <xf numFmtId="10" fontId="91" fillId="0" borderId="2" xfId="0" applyNumberFormat="1" applyFont="1" applyBorder="1" applyAlignment="1">
      <alignment horizontal="center" vertical="center"/>
    </xf>
    <xf numFmtId="0" fontId="91" fillId="0" borderId="2" xfId="0" applyFont="1" applyFill="1" applyBorder="1" applyAlignment="1">
      <alignment horizontal="center" vertical="center"/>
    </xf>
    <xf numFmtId="0" fontId="91" fillId="0" borderId="2" xfId="0" applyFont="1" applyBorder="1" applyAlignment="1">
      <alignment horizontal="center" vertical="center" wrapText="1"/>
    </xf>
    <xf numFmtId="164" fontId="8" fillId="0" borderId="2" xfId="0" applyNumberFormat="1" applyFont="1" applyFill="1" applyBorder="1" applyAlignment="1">
      <alignment horizontal="center" vertical="center"/>
    </xf>
    <xf numFmtId="9" fontId="91" fillId="0" borderId="2" xfId="0" applyNumberFormat="1" applyFont="1" applyFill="1" applyBorder="1" applyAlignment="1">
      <alignment horizontal="center" vertical="center" wrapText="1"/>
    </xf>
    <xf numFmtId="164" fontId="91" fillId="0" borderId="2" xfId="0" applyNumberFormat="1" applyFont="1" applyFill="1" applyBorder="1" applyAlignment="1">
      <alignment horizontal="center" vertical="center"/>
    </xf>
    <xf numFmtId="10" fontId="91" fillId="0" borderId="2" xfId="0" applyNumberFormat="1" applyFont="1" applyFill="1" applyBorder="1" applyAlignment="1">
      <alignment horizontal="center" vertical="center"/>
    </xf>
    <xf numFmtId="9" fontId="91" fillId="2" borderId="2" xfId="0" applyNumberFormat="1" applyFont="1" applyFill="1" applyBorder="1" applyAlignment="1">
      <alignment horizontal="center" vertical="center" wrapText="1"/>
    </xf>
    <xf numFmtId="10" fontId="91" fillId="0" borderId="0" xfId="0" applyNumberFormat="1" applyFont="1" applyAlignment="1">
      <alignment horizontal="center" vertical="center"/>
    </xf>
    <xf numFmtId="9" fontId="91" fillId="0" borderId="2" xfId="0" applyNumberFormat="1" applyFont="1" applyFill="1" applyBorder="1" applyAlignment="1">
      <alignment horizontal="center" vertical="center"/>
    </xf>
    <xf numFmtId="0" fontId="91" fillId="0" borderId="5" xfId="0" applyFont="1" applyBorder="1" applyAlignment="1">
      <alignment horizontal="center" vertical="center"/>
    </xf>
    <xf numFmtId="9" fontId="8"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91" fillId="0" borderId="2" xfId="0" applyFont="1" applyFill="1" applyBorder="1" applyAlignment="1">
      <alignment horizontal="center" vertical="center" wrapText="1"/>
    </xf>
    <xf numFmtId="1" fontId="8" fillId="0" borderId="2" xfId="0" applyNumberFormat="1" applyFont="1" applyFill="1" applyBorder="1" applyAlignment="1">
      <alignment horizontal="center" vertical="center"/>
    </xf>
    <xf numFmtId="9" fontId="91" fillId="0" borderId="2" xfId="1" applyFont="1" applyFill="1" applyBorder="1" applyAlignment="1">
      <alignment horizontal="center" vertical="center"/>
    </xf>
    <xf numFmtId="0" fontId="92" fillId="0" borderId="2" xfId="0" applyFont="1" applyBorder="1" applyAlignment="1">
      <alignment horizontal="center" vertical="center" wrapText="1" readingOrder="1"/>
    </xf>
    <xf numFmtId="0" fontId="92" fillId="0" borderId="2" xfId="0" applyFont="1" applyFill="1" applyBorder="1" applyAlignment="1">
      <alignment horizontal="center" vertical="center" wrapText="1" readingOrder="1"/>
    </xf>
    <xf numFmtId="0" fontId="92" fillId="0" borderId="2" xfId="0" applyFont="1" applyFill="1" applyBorder="1" applyAlignment="1">
      <alignment horizontal="center" vertical="center" readingOrder="1"/>
    </xf>
    <xf numFmtId="10" fontId="92" fillId="0" borderId="2" xfId="0" applyNumberFormat="1" applyFont="1" applyFill="1" applyBorder="1" applyAlignment="1">
      <alignment horizontal="center" vertical="center" wrapText="1" readingOrder="1"/>
    </xf>
    <xf numFmtId="9" fontId="92" fillId="0" borderId="2" xfId="0" applyNumberFormat="1" applyFont="1" applyFill="1" applyBorder="1" applyAlignment="1">
      <alignment horizontal="center" vertical="center" readingOrder="1"/>
    </xf>
    <xf numFmtId="10" fontId="92" fillId="0" borderId="2" xfId="0" applyNumberFormat="1" applyFont="1" applyFill="1" applyBorder="1" applyAlignment="1">
      <alignment horizontal="center" vertical="center" readingOrder="1"/>
    </xf>
    <xf numFmtId="1" fontId="92" fillId="0" borderId="2" xfId="1" applyNumberFormat="1" applyFont="1" applyFill="1" applyBorder="1" applyAlignment="1">
      <alignment horizontal="center" vertical="center" readingOrder="1"/>
    </xf>
    <xf numFmtId="0" fontId="92" fillId="0" borderId="2" xfId="0" applyFont="1" applyBorder="1" applyAlignment="1">
      <alignment horizontal="center" vertical="top" wrapText="1" readingOrder="1"/>
    </xf>
    <xf numFmtId="168" fontId="92" fillId="0" borderId="2" xfId="0" applyNumberFormat="1" applyFont="1" applyFill="1" applyBorder="1" applyAlignment="1">
      <alignment horizontal="center" vertical="center" wrapText="1" readingOrder="1"/>
    </xf>
    <xf numFmtId="0" fontId="91" fillId="0" borderId="0" xfId="0" applyFont="1" applyAlignment="1">
      <alignment horizontal="center" vertical="center"/>
    </xf>
    <xf numFmtId="0" fontId="91" fillId="2" borderId="2" xfId="0" applyFont="1" applyFill="1" applyBorder="1" applyAlignment="1">
      <alignment horizontal="center" vertical="center" wrapText="1"/>
    </xf>
    <xf numFmtId="1" fontId="91" fillId="2" borderId="2" xfId="0" applyNumberFormat="1" applyFont="1" applyFill="1" applyBorder="1" applyAlignment="1">
      <alignment horizontal="center" vertical="center" wrapText="1"/>
    </xf>
    <xf numFmtId="0" fontId="8" fillId="0" borderId="0" xfId="0" applyFont="1" applyAlignment="1">
      <alignment horizontal="center" vertical="center"/>
    </xf>
    <xf numFmtId="0" fontId="54" fillId="0" borderId="6" xfId="0" applyFont="1" applyBorder="1" applyAlignment="1">
      <alignment horizontal="center" vertical="center"/>
    </xf>
    <xf numFmtId="0" fontId="8" fillId="0" borderId="6" xfId="0" applyFont="1" applyFill="1" applyBorder="1" applyAlignment="1">
      <alignment horizontal="center" vertical="center" wrapText="1"/>
    </xf>
    <xf numFmtId="0" fontId="92" fillId="0" borderId="6" xfId="0" applyFont="1" applyFill="1" applyBorder="1" applyAlignment="1">
      <alignment horizontal="center" vertical="center" wrapText="1"/>
    </xf>
    <xf numFmtId="0" fontId="91" fillId="0" borderId="6" xfId="0" applyFont="1" applyFill="1" applyBorder="1" applyAlignment="1">
      <alignment horizontal="center" vertical="center"/>
    </xf>
    <xf numFmtId="9" fontId="91" fillId="0" borderId="6" xfId="0" applyNumberFormat="1" applyFont="1" applyFill="1" applyBorder="1" applyAlignment="1">
      <alignment horizontal="center" vertical="center"/>
    </xf>
    <xf numFmtId="0" fontId="91" fillId="0" borderId="6" xfId="0" applyFont="1" applyBorder="1" applyAlignment="1">
      <alignment horizontal="center" vertical="center"/>
    </xf>
    <xf numFmtId="9" fontId="91" fillId="0" borderId="6" xfId="0" applyNumberFormat="1" applyFont="1" applyBorder="1" applyAlignment="1">
      <alignment horizontal="center" vertical="center"/>
    </xf>
    <xf numFmtId="10" fontId="13" fillId="0" borderId="6" xfId="3" applyNumberFormat="1" applyFont="1" applyBorder="1" applyAlignment="1" applyProtection="1">
      <alignment horizontal="center" vertical="center" wrapText="1"/>
    </xf>
    <xf numFmtId="10" fontId="13" fillId="0" borderId="2" xfId="3" applyNumberFormat="1" applyFont="1" applyFill="1" applyBorder="1" applyAlignment="1" applyProtection="1">
      <alignment horizontal="center" vertical="center" wrapText="1"/>
    </xf>
    <xf numFmtId="1" fontId="91" fillId="0" borderId="2" xfId="3" applyNumberFormat="1" applyFont="1" applyFill="1" applyBorder="1" applyAlignment="1" applyProtection="1">
      <alignment horizontal="center" vertical="center" wrapText="1"/>
    </xf>
    <xf numFmtId="0" fontId="54" fillId="0" borderId="11" xfId="0" applyFont="1" applyBorder="1" applyAlignment="1">
      <alignment horizontal="center" vertical="center"/>
    </xf>
    <xf numFmtId="0" fontId="92" fillId="0" borderId="11" xfId="0" applyFont="1" applyFill="1" applyBorder="1" applyAlignment="1">
      <alignment horizontal="center" vertical="center" wrapText="1"/>
    </xf>
    <xf numFmtId="0" fontId="91" fillId="0" borderId="11" xfId="0" applyFont="1" applyFill="1" applyBorder="1" applyAlignment="1">
      <alignment vertical="center"/>
    </xf>
    <xf numFmtId="0" fontId="91" fillId="0" borderId="11" xfId="0" applyFont="1" applyFill="1" applyBorder="1" applyAlignment="1">
      <alignment horizontal="center" vertical="center"/>
    </xf>
    <xf numFmtId="0" fontId="91" fillId="0" borderId="11" xfId="0" applyFont="1" applyFill="1" applyBorder="1" applyAlignment="1">
      <alignment horizontal="center" vertical="center" wrapText="1"/>
    </xf>
    <xf numFmtId="0" fontId="91" fillId="0" borderId="11" xfId="0" applyFont="1" applyBorder="1" applyAlignment="1">
      <alignment horizontal="center" vertical="center"/>
    </xf>
    <xf numFmtId="0" fontId="91" fillId="2" borderId="11" xfId="0" applyFont="1" applyFill="1" applyBorder="1" applyAlignment="1">
      <alignment vertical="center" wrapText="1"/>
    </xf>
    <xf numFmtId="1" fontId="91" fillId="0" borderId="2" xfId="0" applyNumberFormat="1" applyFont="1" applyBorder="1" applyAlignment="1">
      <alignment horizontal="center" vertical="center" wrapText="1"/>
    </xf>
    <xf numFmtId="9" fontId="91" fillId="0" borderId="6" xfId="0" applyNumberFormat="1" applyFont="1" applyFill="1" applyBorder="1" applyAlignment="1">
      <alignment horizontal="center" vertical="center" wrapText="1"/>
    </xf>
    <xf numFmtId="0" fontId="91" fillId="0" borderId="6" xfId="0" applyFont="1" applyBorder="1" applyAlignment="1">
      <alignment horizontal="center" vertical="center" wrapText="1"/>
    </xf>
    <xf numFmtId="165" fontId="91" fillId="0" borderId="6" xfId="0" applyNumberFormat="1" applyFont="1" applyFill="1" applyBorder="1" applyAlignment="1">
      <alignment horizontal="center" vertical="center"/>
    </xf>
    <xf numFmtId="0" fontId="91" fillId="0" borderId="6" xfId="0" applyNumberFormat="1" applyFont="1" applyFill="1" applyBorder="1" applyAlignment="1">
      <alignment horizontal="center" vertical="center"/>
    </xf>
    <xf numFmtId="1" fontId="91" fillId="0" borderId="6" xfId="0" applyNumberFormat="1" applyFont="1" applyBorder="1" applyAlignment="1">
      <alignment horizontal="center" vertical="center"/>
    </xf>
    <xf numFmtId="165" fontId="8" fillId="0" borderId="6" xfId="0" applyNumberFormat="1" applyFont="1" applyBorder="1" applyAlignment="1">
      <alignment horizontal="center" vertical="center"/>
    </xf>
    <xf numFmtId="2" fontId="91" fillId="0" borderId="2" xfId="1" applyNumberFormat="1" applyFont="1" applyBorder="1" applyAlignment="1">
      <alignment horizontal="center" vertical="center" wrapText="1"/>
    </xf>
    <xf numFmtId="165" fontId="91" fillId="0" borderId="2" xfId="1" applyNumberFormat="1" applyFont="1" applyBorder="1" applyAlignment="1">
      <alignment horizontal="center" vertical="center" wrapText="1"/>
    </xf>
    <xf numFmtId="0" fontId="8" fillId="0" borderId="6" xfId="0" applyFont="1" applyBorder="1" applyAlignment="1">
      <alignment vertical="center" wrapText="1"/>
    </xf>
    <xf numFmtId="9" fontId="91" fillId="0" borderId="6" xfId="0" applyNumberFormat="1" applyFont="1" applyFill="1" applyBorder="1" applyAlignment="1">
      <alignment vertical="center" wrapText="1"/>
    </xf>
    <xf numFmtId="0" fontId="91" fillId="0" borderId="6" xfId="0" applyFont="1" applyFill="1" applyBorder="1" applyAlignment="1" applyProtection="1">
      <alignment vertical="center" wrapText="1"/>
    </xf>
    <xf numFmtId="0" fontId="91" fillId="0" borderId="6" xfId="0" applyFont="1" applyFill="1" applyBorder="1" applyAlignment="1" applyProtection="1">
      <alignment horizontal="center" vertical="center" wrapText="1"/>
    </xf>
    <xf numFmtId="9" fontId="91" fillId="0" borderId="2" xfId="1" applyNumberFormat="1" applyFont="1" applyBorder="1" applyAlignment="1">
      <alignment horizontal="center" vertical="center"/>
    </xf>
    <xf numFmtId="1" fontId="91" fillId="0" borderId="11" xfId="0" applyNumberFormat="1" applyFont="1" applyBorder="1" applyAlignment="1">
      <alignment horizontal="center" vertical="center" wrapText="1"/>
    </xf>
    <xf numFmtId="0" fontId="8" fillId="2" borderId="6" xfId="0" applyFont="1" applyFill="1" applyBorder="1" applyAlignment="1">
      <alignment vertical="center" wrapText="1"/>
    </xf>
    <xf numFmtId="9" fontId="91" fillId="0" borderId="2" xfId="0" applyNumberFormat="1" applyFont="1" applyBorder="1" applyAlignment="1">
      <alignment horizontal="center" vertical="center"/>
    </xf>
    <xf numFmtId="1" fontId="91" fillId="2" borderId="2" xfId="1" applyNumberFormat="1" applyFont="1" applyFill="1" applyBorder="1" applyAlignment="1">
      <alignment horizontal="center" vertical="center"/>
    </xf>
    <xf numFmtId="9" fontId="91" fillId="2" borderId="2" xfId="1" applyNumberFormat="1" applyFont="1" applyFill="1" applyBorder="1" applyAlignment="1">
      <alignment horizontal="center" vertical="center"/>
    </xf>
    <xf numFmtId="1" fontId="91" fillId="0" borderId="0" xfId="0" applyNumberFormat="1" applyFont="1"/>
    <xf numFmtId="0" fontId="91" fillId="0" borderId="0" xfId="0" applyNumberFormat="1" applyFont="1" applyAlignment="1">
      <alignment horizontal="center"/>
    </xf>
    <xf numFmtId="0" fontId="91" fillId="0" borderId="0" xfId="0" applyFont="1" applyFill="1"/>
    <xf numFmtId="9" fontId="91" fillId="0" borderId="0" xfId="0" applyNumberFormat="1" applyFont="1" applyFill="1" applyAlignment="1">
      <alignment horizontal="center"/>
    </xf>
    <xf numFmtId="0" fontId="91" fillId="0" borderId="0" xfId="0" applyFont="1" applyAlignment="1">
      <alignment horizontal="center"/>
    </xf>
    <xf numFmtId="10" fontId="71" fillId="0" borderId="2" xfId="0" applyNumberFormat="1" applyFont="1" applyBorder="1" applyAlignment="1">
      <alignment horizontal="center" vertical="center"/>
    </xf>
    <xf numFmtId="9" fontId="6" fillId="0" borderId="0" xfId="0" applyNumberFormat="1" applyFont="1" applyAlignment="1">
      <alignment horizontal="center" vertical="center"/>
    </xf>
    <xf numFmtId="1" fontId="69" fillId="16" borderId="2" xfId="0" applyNumberFormat="1" applyFont="1" applyFill="1" applyBorder="1" applyAlignment="1">
      <alignment horizontal="center" vertical="center"/>
    </xf>
    <xf numFmtId="9" fontId="37" fillId="0" borderId="6" xfId="0" applyNumberFormat="1" applyFont="1" applyFill="1" applyBorder="1" applyAlignment="1">
      <alignment horizontal="center" vertical="center" wrapText="1"/>
    </xf>
    <xf numFmtId="9" fontId="37" fillId="0" borderId="2" xfId="0" applyNumberFormat="1" applyFont="1" applyFill="1" applyBorder="1" applyAlignment="1">
      <alignment horizontal="center" vertical="center" wrapText="1"/>
    </xf>
    <xf numFmtId="10"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xf>
    <xf numFmtId="9" fontId="90" fillId="32" borderId="2" xfId="1" applyFont="1" applyFill="1" applyBorder="1" applyAlignment="1">
      <alignment horizontal="center" vertical="center"/>
    </xf>
    <xf numFmtId="9" fontId="22" fillId="0" borderId="2" xfId="1" applyFont="1" applyFill="1" applyBorder="1" applyAlignment="1">
      <alignment horizontal="center" vertical="center"/>
    </xf>
    <xf numFmtId="0" fontId="22" fillId="0" borderId="2" xfId="6" applyBorder="1" applyAlignment="1">
      <alignment horizontal="center" vertical="center"/>
    </xf>
    <xf numFmtId="9" fontId="15" fillId="2" borderId="11" xfId="0" applyNumberFormat="1" applyFont="1" applyFill="1" applyBorder="1" applyAlignment="1">
      <alignment horizontal="center" vertical="center" wrapText="1"/>
    </xf>
    <xf numFmtId="1" fontId="91" fillId="0" borderId="2" xfId="1" applyNumberFormat="1" applyFont="1" applyBorder="1" applyAlignment="1">
      <alignment horizontal="center" vertical="center"/>
    </xf>
    <xf numFmtId="10" fontId="37" fillId="2" borderId="2" xfId="1" applyNumberFormat="1" applyFont="1" applyFill="1" applyBorder="1" applyAlignment="1">
      <alignment horizontal="center" vertical="center" wrapText="1"/>
    </xf>
    <xf numFmtId="164" fontId="38" fillId="0" borderId="2" xfId="1" applyNumberFormat="1" applyFont="1" applyFill="1" applyBorder="1" applyAlignment="1">
      <alignment horizontal="center" vertical="center" readingOrder="1"/>
    </xf>
    <xf numFmtId="9" fontId="38" fillId="0" borderId="2" xfId="0" applyNumberFormat="1" applyFont="1" applyFill="1" applyBorder="1" applyAlignment="1">
      <alignment horizontal="center" vertical="center" readingOrder="1"/>
    </xf>
    <xf numFmtId="9" fontId="0" fillId="0" borderId="0" xfId="0" applyNumberFormat="1"/>
    <xf numFmtId="9" fontId="0" fillId="0" borderId="2" xfId="0" applyNumberFormat="1" applyBorder="1"/>
    <xf numFmtId="9" fontId="22" fillId="0" borderId="2" xfId="6" applyNumberFormat="1" applyFill="1" applyBorder="1" applyAlignment="1">
      <alignment horizontal="center"/>
    </xf>
    <xf numFmtId="0" fontId="90" fillId="31" borderId="2" xfId="6" applyFont="1" applyFill="1" applyBorder="1" applyAlignment="1">
      <alignment horizontal="center" vertical="center" wrapText="1"/>
    </xf>
    <xf numFmtId="9" fontId="91" fillId="0" borderId="0" xfId="0" applyNumberFormat="1" applyFont="1" applyFill="1"/>
    <xf numFmtId="0" fontId="103" fillId="0" borderId="0" xfId="0" applyFont="1"/>
    <xf numFmtId="0" fontId="102" fillId="0" borderId="2" xfId="0" applyFont="1" applyFill="1" applyBorder="1" applyAlignment="1">
      <alignment horizontal="center" vertical="center" wrapText="1"/>
    </xf>
    <xf numFmtId="9" fontId="102" fillId="0" borderId="2" xfId="0" applyNumberFormat="1" applyFont="1" applyFill="1" applyBorder="1" applyAlignment="1">
      <alignment horizontal="center" vertical="center" wrapText="1"/>
    </xf>
    <xf numFmtId="1" fontId="102" fillId="0" borderId="2" xfId="0" applyNumberFormat="1" applyFont="1" applyFill="1" applyBorder="1" applyAlignment="1">
      <alignment horizontal="center" vertical="center" wrapText="1"/>
    </xf>
    <xf numFmtId="9" fontId="102" fillId="0" borderId="2" xfId="1" applyFont="1" applyFill="1" applyBorder="1" applyAlignment="1">
      <alignment horizontal="center" vertical="center" wrapText="1"/>
    </xf>
    <xf numFmtId="10" fontId="103" fillId="0" borderId="2" xfId="0" applyNumberFormat="1" applyFont="1" applyFill="1" applyBorder="1" applyAlignment="1">
      <alignment horizontal="center" vertical="center"/>
    </xf>
    <xf numFmtId="0" fontId="103" fillId="0" borderId="2" xfId="0" applyFont="1" applyFill="1" applyBorder="1" applyAlignment="1">
      <alignment horizontal="center" vertical="center"/>
    </xf>
    <xf numFmtId="1" fontId="103" fillId="0" borderId="2" xfId="0" applyNumberFormat="1" applyFont="1" applyFill="1" applyBorder="1" applyAlignment="1">
      <alignment horizontal="center" vertical="center"/>
    </xf>
    <xf numFmtId="0" fontId="102" fillId="2" borderId="2" xfId="0" applyFont="1" applyFill="1" applyBorder="1" applyAlignment="1">
      <alignment horizontal="center" vertical="center" wrapText="1"/>
    </xf>
    <xf numFmtId="10" fontId="103" fillId="0" borderId="2" xfId="0" applyNumberFormat="1" applyFont="1" applyBorder="1" applyAlignment="1">
      <alignment horizontal="center" vertical="center"/>
    </xf>
    <xf numFmtId="10" fontId="102" fillId="2" borderId="2" xfId="1" applyNumberFormat="1" applyFont="1" applyFill="1" applyBorder="1" applyAlignment="1">
      <alignment horizontal="center" vertical="center" wrapText="1"/>
    </xf>
    <xf numFmtId="0" fontId="103" fillId="0" borderId="2" xfId="0" applyFont="1" applyBorder="1" applyAlignment="1">
      <alignment horizontal="center" vertical="center"/>
    </xf>
    <xf numFmtId="164" fontId="102" fillId="0" borderId="2" xfId="1" applyNumberFormat="1" applyFont="1" applyFill="1" applyBorder="1" applyAlignment="1">
      <alignment horizontal="center" vertical="center" wrapText="1"/>
    </xf>
    <xf numFmtId="9" fontId="103" fillId="0" borderId="2" xfId="1" applyFont="1" applyBorder="1" applyAlignment="1">
      <alignment horizontal="center" vertical="center"/>
    </xf>
    <xf numFmtId="0" fontId="104" fillId="0" borderId="2" xfId="0" applyFont="1" applyFill="1" applyBorder="1" applyAlignment="1" applyProtection="1">
      <alignment horizontal="center" vertical="center" wrapText="1"/>
    </xf>
    <xf numFmtId="9" fontId="103" fillId="0" borderId="2" xfId="0" applyNumberFormat="1" applyFont="1" applyBorder="1" applyAlignment="1">
      <alignment horizontal="center" vertical="center"/>
    </xf>
    <xf numFmtId="0" fontId="105" fillId="0" borderId="2" xfId="0" applyFont="1" applyBorder="1" applyAlignment="1">
      <alignment horizontal="center" vertical="center" wrapText="1" readingOrder="1"/>
    </xf>
    <xf numFmtId="1" fontId="105" fillId="0" borderId="2" xfId="0" applyNumberFormat="1" applyFont="1" applyFill="1" applyBorder="1" applyAlignment="1">
      <alignment horizontal="center" vertical="center" readingOrder="1"/>
    </xf>
    <xf numFmtId="9" fontId="105" fillId="0" borderId="2" xfId="1" applyFont="1" applyFill="1" applyBorder="1" applyAlignment="1">
      <alignment horizontal="center" vertical="center" readingOrder="1"/>
    </xf>
    <xf numFmtId="0" fontId="105" fillId="0" borderId="2" xfId="0" applyFont="1" applyFill="1" applyBorder="1" applyAlignment="1">
      <alignment horizontal="center" vertical="center" readingOrder="1"/>
    </xf>
    <xf numFmtId="164" fontId="105" fillId="0" borderId="2" xfId="1" applyNumberFormat="1" applyFont="1" applyFill="1" applyBorder="1" applyAlignment="1">
      <alignment horizontal="center" vertical="center" readingOrder="1"/>
    </xf>
    <xf numFmtId="1" fontId="105" fillId="0" borderId="2" xfId="1" applyNumberFormat="1" applyFont="1" applyFill="1" applyBorder="1" applyAlignment="1">
      <alignment horizontal="center" vertical="center" readingOrder="1"/>
    </xf>
    <xf numFmtId="9" fontId="105" fillId="0" borderId="2" xfId="0" applyNumberFormat="1" applyFont="1" applyFill="1" applyBorder="1" applyAlignment="1">
      <alignment horizontal="center" vertical="center" readingOrder="1"/>
    </xf>
    <xf numFmtId="9" fontId="104" fillId="0" borderId="2" xfId="0" applyNumberFormat="1" applyFont="1" applyFill="1" applyBorder="1" applyAlignment="1">
      <alignment vertical="center" wrapText="1"/>
    </xf>
    <xf numFmtId="9" fontId="103" fillId="0" borderId="0" xfId="0" applyNumberFormat="1" applyFont="1"/>
    <xf numFmtId="0" fontId="103" fillId="0" borderId="2" xfId="0" applyFont="1" applyBorder="1" applyAlignment="1">
      <alignment horizontal="center" vertical="center" wrapText="1"/>
    </xf>
    <xf numFmtId="9" fontId="103" fillId="0" borderId="2" xfId="0" applyNumberFormat="1" applyFont="1" applyBorder="1" applyAlignment="1">
      <alignment horizontal="center" vertical="center" wrapText="1"/>
    </xf>
    <xf numFmtId="0" fontId="104" fillId="0" borderId="2" xfId="0" applyFont="1" applyFill="1" applyBorder="1" applyAlignment="1">
      <alignment horizontal="center" vertical="center" wrapText="1"/>
    </xf>
    <xf numFmtId="0" fontId="103" fillId="0" borderId="2" xfId="1" applyNumberFormat="1" applyFont="1" applyFill="1" applyBorder="1" applyAlignment="1">
      <alignment horizontal="center" vertical="center" wrapText="1"/>
    </xf>
    <xf numFmtId="9" fontId="103" fillId="0" borderId="2" xfId="1" applyFont="1" applyFill="1" applyBorder="1" applyAlignment="1">
      <alignment horizontal="center" vertical="center" wrapText="1"/>
    </xf>
    <xf numFmtId="1" fontId="103" fillId="0" borderId="2" xfId="1" applyNumberFormat="1" applyFont="1" applyBorder="1" applyAlignment="1">
      <alignment horizontal="center" vertical="center" wrapText="1"/>
    </xf>
    <xf numFmtId="9" fontId="103" fillId="0" borderId="2" xfId="1" applyNumberFormat="1" applyFont="1" applyBorder="1" applyAlignment="1">
      <alignment horizontal="center" vertical="center" wrapText="1"/>
    </xf>
    <xf numFmtId="9" fontId="104" fillId="0" borderId="2" xfId="0" applyNumberFormat="1" applyFont="1" applyFill="1" applyBorder="1" applyAlignment="1">
      <alignment horizontal="center" vertical="center" wrapText="1"/>
    </xf>
    <xf numFmtId="1" fontId="102" fillId="0" borderId="2" xfId="1" applyNumberFormat="1" applyFont="1" applyBorder="1" applyAlignment="1">
      <alignment horizontal="center" vertical="center"/>
    </xf>
    <xf numFmtId="9" fontId="102" fillId="0" borderId="2" xfId="1" applyFont="1" applyBorder="1" applyAlignment="1">
      <alignment horizontal="center" vertical="center"/>
    </xf>
    <xf numFmtId="1" fontId="102" fillId="0" borderId="2" xfId="1" applyNumberFormat="1" applyFont="1" applyFill="1" applyBorder="1" applyAlignment="1">
      <alignment horizontal="center" vertical="center" wrapText="1"/>
    </xf>
    <xf numFmtId="0" fontId="104" fillId="0" borderId="2" xfId="0" applyFont="1" applyFill="1" applyBorder="1" applyAlignment="1" applyProtection="1">
      <alignment vertical="center" wrapText="1"/>
    </xf>
    <xf numFmtId="1" fontId="103" fillId="2" borderId="2" xfId="1" applyNumberFormat="1" applyFont="1" applyFill="1" applyBorder="1" applyAlignment="1">
      <alignment horizontal="center" vertical="center"/>
    </xf>
    <xf numFmtId="9" fontId="103" fillId="2" borderId="2" xfId="1" applyNumberFormat="1" applyFont="1" applyFill="1" applyBorder="1" applyAlignment="1">
      <alignment horizontal="center" vertical="center"/>
    </xf>
    <xf numFmtId="9" fontId="104" fillId="0" borderId="2" xfId="1" applyFont="1" applyFill="1" applyBorder="1" applyAlignment="1">
      <alignment horizontal="center" vertical="center" wrapText="1"/>
    </xf>
    <xf numFmtId="0" fontId="102" fillId="12" borderId="2" xfId="0" applyFont="1" applyFill="1" applyBorder="1" applyAlignment="1">
      <alignment horizontal="center" vertical="center" wrapText="1"/>
    </xf>
    <xf numFmtId="0" fontId="102" fillId="10" borderId="2" xfId="2" applyFont="1" applyFill="1" applyBorder="1" applyAlignment="1">
      <alignment horizontal="center" vertical="center" wrapText="1"/>
    </xf>
    <xf numFmtId="9" fontId="103" fillId="0" borderId="2" xfId="1" applyFont="1" applyBorder="1" applyAlignment="1">
      <alignment horizontal="center"/>
    </xf>
    <xf numFmtId="1" fontId="106" fillId="0" borderId="2" xfId="2" applyNumberFormat="1" applyFont="1" applyFill="1" applyBorder="1" applyAlignment="1">
      <alignment horizontal="center" vertical="center" wrapText="1"/>
    </xf>
    <xf numFmtId="9" fontId="102" fillId="0" borderId="2" xfId="0" applyNumberFormat="1" applyFont="1" applyFill="1" applyBorder="1" applyAlignment="1">
      <alignment horizontal="center" vertical="center"/>
    </xf>
    <xf numFmtId="0" fontId="102" fillId="0" borderId="0" xfId="0" applyFont="1" applyFill="1" applyAlignment="1">
      <alignment horizontal="center" vertical="center"/>
    </xf>
    <xf numFmtId="9" fontId="102" fillId="0" borderId="2" xfId="1" applyNumberFormat="1" applyFont="1" applyFill="1" applyBorder="1" applyAlignment="1">
      <alignment horizontal="center" vertical="center"/>
    </xf>
    <xf numFmtId="9" fontId="102" fillId="0" borderId="2" xfId="1" applyFont="1" applyFill="1" applyBorder="1" applyAlignment="1">
      <alignment horizontal="center" vertical="center"/>
    </xf>
    <xf numFmtId="0" fontId="102" fillId="0" borderId="2" xfId="0" applyFont="1" applyFill="1" applyBorder="1" applyAlignment="1">
      <alignment vertical="center" wrapText="1"/>
    </xf>
    <xf numFmtId="1" fontId="102" fillId="0" borderId="0" xfId="0" applyNumberFormat="1" applyFont="1" applyFill="1"/>
    <xf numFmtId="0" fontId="102" fillId="0" borderId="0" xfId="0" applyFont="1" applyFill="1"/>
    <xf numFmtId="1" fontId="102" fillId="0" borderId="2" xfId="0" applyNumberFormat="1" applyFont="1" applyFill="1" applyBorder="1" applyAlignment="1">
      <alignment horizontal="center" vertical="center"/>
    </xf>
    <xf numFmtId="164" fontId="102" fillId="0" borderId="2" xfId="0" applyNumberFormat="1" applyFont="1" applyFill="1" applyBorder="1" applyAlignment="1">
      <alignment horizontal="center" vertical="center"/>
    </xf>
    <xf numFmtId="10" fontId="102" fillId="0" borderId="2" xfId="1" applyNumberFormat="1" applyFont="1" applyFill="1" applyBorder="1" applyAlignment="1">
      <alignment horizontal="center" vertical="center"/>
    </xf>
    <xf numFmtId="0" fontId="102" fillId="0" borderId="2" xfId="0" applyFont="1" applyFill="1" applyBorder="1" applyAlignment="1">
      <alignment horizontal="center" vertical="center"/>
    </xf>
    <xf numFmtId="0" fontId="102" fillId="0" borderId="2" xfId="0" applyFont="1" applyFill="1" applyBorder="1" applyAlignment="1">
      <alignment horizontal="center" vertical="center" wrapText="1" readingOrder="1"/>
    </xf>
    <xf numFmtId="10" fontId="102" fillId="0" borderId="2" xfId="0" applyNumberFormat="1" applyFont="1" applyFill="1" applyBorder="1" applyAlignment="1">
      <alignment horizontal="center" vertical="center"/>
    </xf>
    <xf numFmtId="0" fontId="102" fillId="0" borderId="2" xfId="0" applyFont="1" applyFill="1" applyBorder="1" applyAlignment="1">
      <alignment horizontal="center" vertical="top" wrapText="1" readingOrder="1"/>
    </xf>
    <xf numFmtId="1" fontId="106" fillId="0" borderId="2" xfId="0" applyNumberFormat="1" applyFont="1" applyFill="1" applyBorder="1" applyAlignment="1">
      <alignment horizontal="center" vertical="center" wrapText="1"/>
    </xf>
    <xf numFmtId="0" fontId="106" fillId="0" borderId="2" xfId="0" applyFont="1" applyFill="1" applyBorder="1" applyAlignment="1">
      <alignment horizontal="center" vertical="center"/>
    </xf>
    <xf numFmtId="0" fontId="102" fillId="0" borderId="2" xfId="0" applyFont="1" applyFill="1" applyBorder="1" applyAlignment="1" applyProtection="1">
      <alignment horizontal="center" vertical="center" wrapText="1"/>
    </xf>
    <xf numFmtId="10" fontId="102" fillId="0" borderId="2" xfId="1" applyNumberFormat="1" applyFont="1" applyFill="1" applyBorder="1" applyAlignment="1">
      <alignment horizontal="center" vertical="center" wrapText="1"/>
    </xf>
    <xf numFmtId="0" fontId="102" fillId="0" borderId="2" xfId="6" applyFont="1" applyFill="1" applyBorder="1" applyAlignment="1">
      <alignment horizontal="center" vertical="center" wrapText="1"/>
    </xf>
    <xf numFmtId="0" fontId="102" fillId="0" borderId="2" xfId="6" applyFont="1" applyFill="1" applyBorder="1" applyAlignment="1">
      <alignment horizontal="center" vertical="center" wrapText="1" readingOrder="1"/>
    </xf>
    <xf numFmtId="9" fontId="102" fillId="0" borderId="2" xfId="6" applyNumberFormat="1" applyFont="1" applyFill="1" applyBorder="1" applyAlignment="1">
      <alignment horizontal="center" vertical="center" wrapText="1"/>
    </xf>
    <xf numFmtId="0" fontId="106" fillId="0" borderId="2" xfId="2" applyFont="1" applyFill="1" applyBorder="1" applyAlignment="1">
      <alignment horizontal="center" vertical="center" wrapText="1"/>
    </xf>
    <xf numFmtId="0" fontId="102" fillId="0" borderId="0" xfId="6" applyFont="1" applyFill="1" applyBorder="1" applyAlignment="1">
      <alignment horizontal="center" vertical="center" wrapText="1"/>
    </xf>
    <xf numFmtId="0" fontId="102" fillId="0" borderId="0" xfId="6" applyFont="1" applyFill="1" applyBorder="1" applyAlignment="1">
      <alignment horizontal="center" vertical="center" wrapText="1" readingOrder="1"/>
    </xf>
    <xf numFmtId="9" fontId="102" fillId="0" borderId="0" xfId="6" applyNumberFormat="1" applyFont="1" applyFill="1" applyBorder="1" applyAlignment="1">
      <alignment horizontal="center" vertical="center" wrapText="1"/>
    </xf>
    <xf numFmtId="9" fontId="102" fillId="0" borderId="0" xfId="0" applyNumberFormat="1" applyFont="1" applyFill="1" applyBorder="1" applyAlignment="1">
      <alignment horizontal="center" vertical="center"/>
    </xf>
    <xf numFmtId="0" fontId="91" fillId="0" borderId="2" xfId="0" applyFont="1" applyFill="1" applyBorder="1" applyAlignment="1">
      <alignment horizontal="center" vertical="center"/>
    </xf>
    <xf numFmtId="9" fontId="91" fillId="0" borderId="6" xfId="0" applyNumberFormat="1" applyFont="1" applyFill="1" applyBorder="1" applyAlignment="1">
      <alignment horizontal="center" vertical="center"/>
    </xf>
    <xf numFmtId="9" fontId="91" fillId="0" borderId="11" xfId="0" applyNumberFormat="1" applyFont="1" applyFill="1" applyBorder="1" applyAlignment="1">
      <alignment horizontal="center" vertical="center" wrapText="1"/>
    </xf>
    <xf numFmtId="0" fontId="91" fillId="0" borderId="11" xfId="0" applyFont="1" applyFill="1" applyBorder="1" applyAlignment="1">
      <alignment horizontal="center" vertical="center" wrapText="1"/>
    </xf>
    <xf numFmtId="0" fontId="91" fillId="0" borderId="2" xfId="0" applyFont="1" applyFill="1" applyBorder="1" applyAlignment="1">
      <alignment horizontal="center" vertical="center" wrapText="1"/>
    </xf>
    <xf numFmtId="0" fontId="91" fillId="0" borderId="11" xfId="0" applyFont="1" applyFill="1" applyBorder="1" applyAlignment="1">
      <alignment horizontal="center" vertical="center"/>
    </xf>
    <xf numFmtId="1" fontId="91" fillId="0" borderId="2" xfId="0" applyNumberFormat="1" applyFont="1" applyFill="1" applyBorder="1" applyAlignment="1">
      <alignment horizontal="center" vertical="center" wrapText="1"/>
    </xf>
    <xf numFmtId="9" fontId="91" fillId="0" borderId="2" xfId="0" applyNumberFormat="1" applyFont="1" applyFill="1" applyBorder="1" applyAlignment="1">
      <alignment horizontal="center" vertical="center"/>
    </xf>
    <xf numFmtId="10" fontId="91" fillId="0" borderId="2" xfId="0" applyNumberFormat="1" applyFont="1" applyFill="1" applyBorder="1" applyAlignment="1">
      <alignment horizontal="center" vertical="center"/>
    </xf>
    <xf numFmtId="9" fontId="91" fillId="0" borderId="2" xfId="0" applyNumberFormat="1" applyFont="1" applyFill="1" applyBorder="1" applyAlignment="1">
      <alignment horizontal="center" vertical="center" wrapText="1"/>
    </xf>
    <xf numFmtId="9" fontId="18" fillId="0" borderId="6" xfId="1"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22" fillId="0" borderId="2" xfId="6" applyBorder="1" applyAlignment="1">
      <alignment horizontal="center"/>
    </xf>
    <xf numFmtId="0" fontId="90" fillId="31" borderId="2" xfId="6" applyFont="1" applyFill="1" applyBorder="1" applyAlignment="1">
      <alignment horizontal="center" vertical="center" wrapText="1"/>
    </xf>
    <xf numFmtId="0" fontId="22" fillId="0" borderId="2" xfId="6" applyBorder="1" applyAlignment="1">
      <alignment horizontal="center" vertical="center"/>
    </xf>
    <xf numFmtId="9" fontId="37" fillId="0" borderId="6" xfId="0" applyNumberFormat="1" applyFont="1" applyFill="1" applyBorder="1" applyAlignment="1">
      <alignment horizontal="center" vertical="center" wrapText="1"/>
    </xf>
    <xf numFmtId="9" fontId="37" fillId="0" borderId="9" xfId="0" applyNumberFormat="1" applyFont="1" applyFill="1" applyBorder="1" applyAlignment="1">
      <alignment horizontal="center" vertical="center" wrapText="1"/>
    </xf>
    <xf numFmtId="9" fontId="37" fillId="0" borderId="11" xfId="0" applyNumberFormat="1" applyFont="1" applyFill="1" applyBorder="1" applyAlignment="1">
      <alignment horizontal="center" vertical="center" wrapText="1"/>
    </xf>
    <xf numFmtId="1" fontId="37" fillId="0" borderId="6" xfId="1" applyNumberFormat="1" applyFont="1" applyFill="1" applyBorder="1" applyAlignment="1">
      <alignment horizontal="center" vertical="center" wrapText="1"/>
    </xf>
    <xf numFmtId="1" fontId="37" fillId="0" borderId="11" xfId="1" applyNumberFormat="1" applyFont="1" applyFill="1" applyBorder="1" applyAlignment="1">
      <alignment horizontal="center" vertical="center" wrapText="1"/>
    </xf>
    <xf numFmtId="12" fontId="37" fillId="0" borderId="9" xfId="0" applyNumberFormat="1" applyFont="1" applyFill="1" applyBorder="1" applyAlignment="1">
      <alignment horizontal="center" vertical="center" wrapText="1"/>
    </xf>
    <xf numFmtId="12" fontId="37" fillId="0" borderId="11" xfId="0" applyNumberFormat="1" applyFont="1" applyFill="1" applyBorder="1" applyAlignment="1">
      <alignment horizontal="center" vertical="center" wrapText="1"/>
    </xf>
    <xf numFmtId="9" fontId="41" fillId="0" borderId="6" xfId="1" applyFont="1" applyFill="1" applyBorder="1" applyAlignment="1">
      <alignment horizontal="center" vertical="center" wrapText="1"/>
    </xf>
    <xf numFmtId="9" fontId="41" fillId="0" borderId="9" xfId="1" applyFont="1" applyFill="1" applyBorder="1" applyAlignment="1">
      <alignment horizontal="center" vertical="center" wrapText="1"/>
    </xf>
    <xf numFmtId="9" fontId="41" fillId="0" borderId="11" xfId="1" applyFont="1" applyFill="1" applyBorder="1" applyAlignment="1">
      <alignment horizontal="center" vertical="center" wrapText="1"/>
    </xf>
    <xf numFmtId="9" fontId="0" fillId="0" borderId="6" xfId="0" applyNumberFormat="1" applyFont="1" applyBorder="1" applyAlignment="1">
      <alignment horizontal="center" vertical="center"/>
    </xf>
    <xf numFmtId="9" fontId="0" fillId="0" borderId="9" xfId="0" applyNumberFormat="1" applyFont="1" applyBorder="1" applyAlignment="1">
      <alignment horizontal="center" vertical="center"/>
    </xf>
    <xf numFmtId="9" fontId="0" fillId="0" borderId="11" xfId="0" applyNumberFormat="1" applyFont="1" applyBorder="1" applyAlignment="1">
      <alignment horizontal="center" vertical="center"/>
    </xf>
    <xf numFmtId="9" fontId="37" fillId="0" borderId="6" xfId="1" applyFont="1" applyFill="1" applyBorder="1" applyAlignment="1">
      <alignment horizontal="center" vertical="center" wrapText="1"/>
    </xf>
    <xf numFmtId="9" fontId="37" fillId="0" borderId="9" xfId="1" applyFont="1" applyFill="1" applyBorder="1" applyAlignment="1">
      <alignment horizontal="center" vertical="center" wrapText="1"/>
    </xf>
    <xf numFmtId="9" fontId="37" fillId="0" borderId="11" xfId="1" applyFont="1" applyFill="1" applyBorder="1" applyAlignment="1">
      <alignment horizontal="center" vertical="center" wrapText="1"/>
    </xf>
    <xf numFmtId="0" fontId="0" fillId="0" borderId="9" xfId="0" applyFont="1" applyBorder="1" applyAlignment="1">
      <alignment horizontal="center" vertical="center"/>
    </xf>
    <xf numFmtId="0" fontId="0" fillId="0" borderId="11" xfId="0" applyFont="1" applyBorder="1" applyAlignment="1">
      <alignment horizontal="center" vertical="center"/>
    </xf>
    <xf numFmtId="9" fontId="0" fillId="0" borderId="6" xfId="0" applyNumberFormat="1" applyFont="1" applyBorder="1" applyAlignment="1">
      <alignment horizontal="center" vertical="center" wrapText="1"/>
    </xf>
    <xf numFmtId="9" fontId="0" fillId="0" borderId="9" xfId="0" applyNumberFormat="1" applyFont="1" applyBorder="1" applyAlignment="1">
      <alignment horizontal="center" vertical="center" wrapText="1"/>
    </xf>
    <xf numFmtId="9" fontId="0" fillId="0" borderId="11" xfId="0" applyNumberFormat="1" applyFont="1" applyBorder="1" applyAlignment="1">
      <alignment horizontal="center" vertical="center" wrapText="1"/>
    </xf>
    <xf numFmtId="0" fontId="37" fillId="10" borderId="6" xfId="2" applyFont="1" applyFill="1" applyBorder="1" applyAlignment="1">
      <alignment horizontal="center" vertical="center" wrapText="1"/>
    </xf>
    <xf numFmtId="0" fontId="37" fillId="10" borderId="9" xfId="2" applyFont="1" applyFill="1" applyBorder="1" applyAlignment="1">
      <alignment horizontal="center" vertical="center" wrapText="1"/>
    </xf>
    <xf numFmtId="0" fontId="37" fillId="10" borderId="11" xfId="2" applyFont="1" applyFill="1" applyBorder="1" applyAlignment="1">
      <alignment horizontal="center" vertical="center" wrapText="1"/>
    </xf>
    <xf numFmtId="9" fontId="37" fillId="0" borderId="2" xfId="0" applyNumberFormat="1" applyFont="1" applyFill="1" applyBorder="1" applyAlignment="1">
      <alignment horizontal="center" vertical="center" wrapText="1"/>
    </xf>
    <xf numFmtId="10" fontId="0" fillId="0" borderId="2" xfId="0" applyNumberFormat="1" applyFont="1" applyFill="1" applyBorder="1" applyAlignment="1">
      <alignment horizontal="center" vertical="center"/>
    </xf>
    <xf numFmtId="0" fontId="0" fillId="0" borderId="2" xfId="0" applyFont="1" applyFill="1" applyBorder="1" applyAlignment="1">
      <alignment horizontal="center" vertical="center"/>
    </xf>
    <xf numFmtId="9" fontId="0" fillId="0" borderId="2" xfId="1" applyFont="1" applyBorder="1" applyAlignment="1">
      <alignment horizontal="center" vertical="center"/>
    </xf>
    <xf numFmtId="9" fontId="0" fillId="0" borderId="2" xfId="0" applyNumberFormat="1" applyFont="1" applyBorder="1" applyAlignment="1">
      <alignment horizontal="center" vertical="center"/>
    </xf>
    <xf numFmtId="0" fontId="0" fillId="0" borderId="2" xfId="0" applyFont="1" applyBorder="1" applyAlignment="1">
      <alignment horizontal="center" vertical="center"/>
    </xf>
    <xf numFmtId="9" fontId="91" fillId="2" borderId="6" xfId="1" applyNumberFormat="1" applyFont="1" applyFill="1" applyBorder="1" applyAlignment="1">
      <alignment horizontal="center" vertical="center"/>
    </xf>
    <xf numFmtId="9" fontId="91" fillId="2" borderId="9" xfId="1" applyNumberFormat="1" applyFont="1" applyFill="1" applyBorder="1" applyAlignment="1">
      <alignment horizontal="center" vertical="center"/>
    </xf>
    <xf numFmtId="9" fontId="91" fillId="2" borderId="11" xfId="1" applyNumberFormat="1" applyFont="1" applyFill="1" applyBorder="1" applyAlignment="1">
      <alignment horizontal="center" vertical="center"/>
    </xf>
    <xf numFmtId="9" fontId="41" fillId="0" borderId="6" xfId="0" applyNumberFormat="1" applyFont="1" applyFill="1" applyBorder="1" applyAlignment="1">
      <alignment horizontal="center" vertical="center" wrapText="1"/>
    </xf>
    <xf numFmtId="0" fontId="41" fillId="0" borderId="9" xfId="0" applyFont="1" applyFill="1" applyBorder="1" applyAlignment="1">
      <alignment horizontal="center" vertical="center" wrapText="1"/>
    </xf>
    <xf numFmtId="0" fontId="41" fillId="0" borderId="11"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11" xfId="0" applyFont="1" applyFill="1" applyBorder="1" applyAlignment="1">
      <alignment horizontal="center" vertical="center" wrapText="1"/>
    </xf>
    <xf numFmtId="1" fontId="91" fillId="2" borderId="6" xfId="1" applyNumberFormat="1" applyFont="1" applyFill="1" applyBorder="1" applyAlignment="1">
      <alignment horizontal="center" vertical="center"/>
    </xf>
    <xf numFmtId="1" fontId="91" fillId="2" borderId="9" xfId="1" applyNumberFormat="1" applyFont="1" applyFill="1" applyBorder="1" applyAlignment="1">
      <alignment horizontal="center" vertical="center"/>
    </xf>
    <xf numFmtId="1" fontId="91" fillId="2" borderId="11" xfId="1" applyNumberFormat="1" applyFont="1" applyFill="1" applyBorder="1" applyAlignment="1">
      <alignment horizontal="center" vertical="center"/>
    </xf>
    <xf numFmtId="0" fontId="41" fillId="0" borderId="6" xfId="0" applyFont="1" applyFill="1" applyBorder="1" applyAlignment="1">
      <alignment horizontal="center" vertical="center" wrapText="1"/>
    </xf>
    <xf numFmtId="9" fontId="37" fillId="0" borderId="2" xfId="1" applyFont="1" applyFill="1" applyBorder="1" applyAlignment="1">
      <alignment horizontal="center" vertical="center" wrapText="1"/>
    </xf>
    <xf numFmtId="1" fontId="0" fillId="0" borderId="2" xfId="0" applyNumberFormat="1" applyFont="1" applyFill="1" applyBorder="1" applyAlignment="1">
      <alignment horizontal="center" vertical="center"/>
    </xf>
    <xf numFmtId="164" fontId="37" fillId="0" borderId="2" xfId="1" applyNumberFormat="1" applyFont="1" applyFill="1" applyBorder="1" applyAlignment="1">
      <alignment horizontal="center" vertical="center" wrapText="1"/>
    </xf>
    <xf numFmtId="0" fontId="37" fillId="0" borderId="2" xfId="0" applyFont="1" applyFill="1" applyBorder="1" applyAlignment="1">
      <alignment horizontal="center" vertical="center" wrapText="1"/>
    </xf>
    <xf numFmtId="9" fontId="38" fillId="0" borderId="2" xfId="1" applyFont="1" applyFill="1" applyBorder="1" applyAlignment="1">
      <alignment horizontal="center" vertical="center" readingOrder="1"/>
    </xf>
    <xf numFmtId="0" fontId="37" fillId="0" borderId="9" xfId="0" applyFont="1" applyFill="1" applyBorder="1" applyAlignment="1">
      <alignment horizontal="center" vertical="center" wrapText="1"/>
    </xf>
    <xf numFmtId="9" fontId="0" fillId="0" borderId="6" xfId="1" applyFont="1" applyBorder="1" applyAlignment="1">
      <alignment horizontal="center" vertical="center"/>
    </xf>
    <xf numFmtId="9" fontId="0" fillId="0" borderId="9" xfId="1" applyFont="1" applyBorder="1" applyAlignment="1">
      <alignment horizontal="center" vertical="center"/>
    </xf>
    <xf numFmtId="9" fontId="0" fillId="0" borderId="11" xfId="1" applyFont="1" applyBorder="1" applyAlignment="1">
      <alignment horizontal="center" vertical="center"/>
    </xf>
    <xf numFmtId="0" fontId="0" fillId="0" borderId="9" xfId="0" applyFont="1" applyBorder="1" applyAlignment="1">
      <alignment horizontal="center" vertical="center" wrapText="1"/>
    </xf>
    <xf numFmtId="0" fontId="0" fillId="0" borderId="11" xfId="0" applyFont="1" applyBorder="1" applyAlignment="1">
      <alignment horizontal="center" vertical="center" wrapText="1"/>
    </xf>
    <xf numFmtId="9" fontId="91" fillId="0" borderId="6" xfId="1" applyFont="1" applyFill="1" applyBorder="1" applyAlignment="1">
      <alignment horizontal="center" vertical="center" wrapText="1"/>
    </xf>
    <xf numFmtId="9" fontId="91" fillId="0" borderId="9" xfId="1" applyFont="1" applyFill="1" applyBorder="1" applyAlignment="1">
      <alignment horizontal="center" vertical="center" wrapText="1"/>
    </xf>
    <xf numFmtId="9" fontId="91" fillId="0" borderId="11" xfId="1" applyFont="1" applyFill="1" applyBorder="1" applyAlignment="1">
      <alignment horizontal="center" vertical="center" wrapText="1"/>
    </xf>
    <xf numFmtId="9" fontId="91" fillId="0" borderId="6" xfId="1" applyNumberFormat="1" applyFont="1" applyBorder="1" applyAlignment="1">
      <alignment horizontal="center" vertical="center" wrapText="1"/>
    </xf>
    <xf numFmtId="9" fontId="91" fillId="0" borderId="9" xfId="1" applyNumberFormat="1" applyFont="1" applyBorder="1" applyAlignment="1">
      <alignment horizontal="center" vertical="center" wrapText="1"/>
    </xf>
    <xf numFmtId="9" fontId="91" fillId="0" borderId="11" xfId="1" applyNumberFormat="1" applyFont="1" applyBorder="1" applyAlignment="1">
      <alignment horizontal="center" vertical="center" wrapText="1"/>
    </xf>
    <xf numFmtId="9" fontId="8" fillId="0" borderId="6" xfId="1" applyFont="1" applyBorder="1" applyAlignment="1">
      <alignment horizontal="center" vertical="center"/>
    </xf>
    <xf numFmtId="9" fontId="8" fillId="0" borderId="9" xfId="1" applyFont="1" applyBorder="1" applyAlignment="1">
      <alignment horizontal="center" vertical="center"/>
    </xf>
    <xf numFmtId="9" fontId="8" fillId="0" borderId="11" xfId="1" applyFont="1" applyBorder="1" applyAlignment="1">
      <alignment horizontal="center" vertical="center"/>
    </xf>
    <xf numFmtId="1" fontId="8" fillId="0" borderId="6" xfId="1" applyNumberFormat="1" applyFont="1" applyBorder="1" applyAlignment="1">
      <alignment horizontal="center" vertical="center"/>
    </xf>
    <xf numFmtId="1" fontId="8" fillId="0" borderId="9" xfId="1" applyNumberFormat="1" applyFont="1" applyBorder="1" applyAlignment="1">
      <alignment horizontal="center" vertical="center"/>
    </xf>
    <xf numFmtId="1" fontId="8" fillId="0" borderId="11" xfId="1" applyNumberFormat="1" applyFont="1" applyBorder="1" applyAlignment="1">
      <alignment horizontal="center" vertical="center"/>
    </xf>
    <xf numFmtId="1" fontId="37" fillId="0" borderId="2" xfId="0" applyNumberFormat="1" applyFont="1" applyFill="1" applyBorder="1" applyAlignment="1">
      <alignment horizontal="center" vertical="center" wrapText="1"/>
    </xf>
    <xf numFmtId="1" fontId="38" fillId="0" borderId="2" xfId="0" applyNumberFormat="1" applyFont="1" applyFill="1" applyBorder="1" applyAlignment="1">
      <alignment horizontal="center" vertical="center" readingOrder="1"/>
    </xf>
    <xf numFmtId="0" fontId="0" fillId="0" borderId="6" xfId="0" applyFont="1" applyBorder="1" applyAlignment="1">
      <alignment horizontal="center" vertical="center"/>
    </xf>
    <xf numFmtId="0" fontId="0" fillId="0" borderId="6" xfId="0" applyFont="1" applyBorder="1" applyAlignment="1">
      <alignment horizontal="center" vertical="center" wrapText="1"/>
    </xf>
    <xf numFmtId="0" fontId="91" fillId="0" borderId="6" xfId="1" applyNumberFormat="1" applyFont="1" applyFill="1" applyBorder="1" applyAlignment="1">
      <alignment horizontal="center" vertical="center" wrapText="1"/>
    </xf>
    <xf numFmtId="0" fontId="91" fillId="0" borderId="9" xfId="1" applyNumberFormat="1" applyFont="1" applyFill="1" applyBorder="1" applyAlignment="1">
      <alignment horizontal="center" vertical="center" wrapText="1"/>
    </xf>
    <xf numFmtId="0" fontId="91" fillId="0" borderId="11" xfId="1" applyNumberFormat="1" applyFont="1" applyFill="1" applyBorder="1" applyAlignment="1">
      <alignment horizontal="center" vertical="center" wrapText="1"/>
    </xf>
    <xf numFmtId="1" fontId="91" fillId="0" borderId="6" xfId="1" applyNumberFormat="1" applyFont="1" applyBorder="1" applyAlignment="1">
      <alignment horizontal="center" vertical="center" wrapText="1"/>
    </xf>
    <xf numFmtId="1" fontId="91" fillId="0" borderId="9" xfId="1" applyNumberFormat="1" applyFont="1" applyBorder="1" applyAlignment="1">
      <alignment horizontal="center" vertical="center" wrapText="1"/>
    </xf>
    <xf numFmtId="1" fontId="91" fillId="0" borderId="11" xfId="1" applyNumberFormat="1" applyFont="1" applyBorder="1" applyAlignment="1">
      <alignment horizontal="center" vertical="center" wrapText="1"/>
    </xf>
    <xf numFmtId="0" fontId="37" fillId="10" borderId="2" xfId="2" applyFont="1" applyFill="1" applyBorder="1" applyAlignment="1">
      <alignment horizontal="center" vertical="center" wrapText="1"/>
    </xf>
    <xf numFmtId="9" fontId="0" fillId="2" borderId="2" xfId="0" applyNumberFormat="1" applyFont="1" applyFill="1" applyBorder="1" applyAlignment="1">
      <alignment horizontal="center" vertical="center"/>
    </xf>
    <xf numFmtId="9" fontId="0" fillId="2" borderId="2" xfId="0" applyNumberFormat="1" applyFont="1" applyFill="1" applyBorder="1" applyAlignment="1">
      <alignment horizontal="center" vertical="center" wrapText="1"/>
    </xf>
    <xf numFmtId="9" fontId="38" fillId="2" borderId="2" xfId="6" applyNumberFormat="1" applyFont="1" applyFill="1" applyBorder="1" applyAlignment="1">
      <alignment horizontal="center" vertical="center"/>
    </xf>
    <xf numFmtId="0" fontId="37" fillId="9" borderId="6" xfId="2" applyFont="1" applyFill="1" applyBorder="1" applyAlignment="1">
      <alignment horizontal="center" vertical="center" wrapText="1"/>
    </xf>
    <xf numFmtId="0" fontId="37" fillId="9" borderId="9" xfId="2" applyFont="1" applyFill="1" applyBorder="1" applyAlignment="1">
      <alignment horizontal="center" vertical="center" wrapText="1"/>
    </xf>
    <xf numFmtId="0" fontId="37" fillId="9" borderId="11" xfId="2" applyFont="1" applyFill="1" applyBorder="1" applyAlignment="1">
      <alignment horizontal="center" vertical="center" wrapText="1"/>
    </xf>
    <xf numFmtId="10" fontId="0" fillId="0" borderId="2" xfId="0" applyNumberFormat="1" applyFont="1" applyBorder="1" applyAlignment="1">
      <alignment horizontal="center" vertical="center"/>
    </xf>
    <xf numFmtId="0" fontId="0" fillId="14" borderId="2" xfId="0" applyFill="1" applyBorder="1" applyAlignment="1">
      <alignment horizontal="center"/>
    </xf>
    <xf numFmtId="9" fontId="38" fillId="0" borderId="2" xfId="6" applyNumberFormat="1" applyFont="1" applyBorder="1" applyAlignment="1">
      <alignment horizontal="center" vertical="center"/>
    </xf>
    <xf numFmtId="9" fontId="38" fillId="0" borderId="6" xfId="6" applyNumberFormat="1" applyFont="1" applyBorder="1" applyAlignment="1">
      <alignment horizontal="center" vertical="center"/>
    </xf>
    <xf numFmtId="9" fontId="38" fillId="0" borderId="9" xfId="6" applyNumberFormat="1" applyFont="1" applyBorder="1" applyAlignment="1">
      <alignment horizontal="center" vertical="center"/>
    </xf>
    <xf numFmtId="9" fontId="38" fillId="0" borderId="11" xfId="6" applyNumberFormat="1" applyFont="1" applyBorder="1" applyAlignment="1">
      <alignment horizontal="center" vertical="center"/>
    </xf>
    <xf numFmtId="9" fontId="38" fillId="2" borderId="6" xfId="6" applyNumberFormat="1" applyFont="1" applyFill="1" applyBorder="1" applyAlignment="1">
      <alignment horizontal="center" vertical="center"/>
    </xf>
    <xf numFmtId="9" fontId="38" fillId="2" borderId="9" xfId="6" applyNumberFormat="1" applyFont="1" applyFill="1" applyBorder="1" applyAlignment="1">
      <alignment horizontal="center" vertical="center"/>
    </xf>
    <xf numFmtId="9" fontId="38" fillId="2" borderId="11" xfId="6" applyNumberFormat="1" applyFont="1" applyFill="1" applyBorder="1" applyAlignment="1">
      <alignment horizontal="center" vertical="center"/>
    </xf>
    <xf numFmtId="0" fontId="38" fillId="2" borderId="9" xfId="6" applyFont="1" applyFill="1" applyBorder="1" applyAlignment="1">
      <alignment horizontal="center" vertical="center"/>
    </xf>
    <xf numFmtId="0" fontId="38" fillId="2" borderId="11" xfId="6" applyFont="1" applyFill="1" applyBorder="1" applyAlignment="1">
      <alignment horizontal="center" vertical="center"/>
    </xf>
    <xf numFmtId="9" fontId="0" fillId="2" borderId="6" xfId="0" applyNumberFormat="1" applyFont="1" applyFill="1" applyBorder="1" applyAlignment="1">
      <alignment horizontal="center" vertical="center" wrapText="1"/>
    </xf>
    <xf numFmtId="9" fontId="0" fillId="2" borderId="9" xfId="0" applyNumberFormat="1" applyFont="1" applyFill="1" applyBorder="1" applyAlignment="1">
      <alignment horizontal="center" vertical="center" wrapText="1"/>
    </xf>
    <xf numFmtId="9" fontId="0" fillId="2" borderId="11" xfId="0" applyNumberFormat="1" applyFont="1" applyFill="1" applyBorder="1" applyAlignment="1">
      <alignment horizontal="center" vertical="center" wrapText="1"/>
    </xf>
    <xf numFmtId="9" fontId="0" fillId="2" borderId="6" xfId="0" applyNumberFormat="1" applyFont="1" applyFill="1" applyBorder="1" applyAlignment="1">
      <alignment horizontal="center" vertical="center"/>
    </xf>
    <xf numFmtId="9" fontId="0" fillId="2" borderId="9" xfId="0" applyNumberFormat="1" applyFont="1" applyFill="1" applyBorder="1" applyAlignment="1">
      <alignment horizontal="center" vertical="center"/>
    </xf>
    <xf numFmtId="9" fontId="0" fillId="2" borderId="11" xfId="0" applyNumberFormat="1" applyFont="1" applyFill="1" applyBorder="1" applyAlignment="1">
      <alignment horizontal="center" vertical="center"/>
    </xf>
    <xf numFmtId="0" fontId="38" fillId="2" borderId="2" xfId="0" applyFont="1" applyFill="1" applyBorder="1" applyAlignment="1">
      <alignment horizontal="center" vertical="center" wrapText="1"/>
    </xf>
    <xf numFmtId="9" fontId="0" fillId="0" borderId="2" xfId="0" applyNumberFormat="1" applyFont="1" applyFill="1" applyBorder="1" applyAlignment="1">
      <alignment horizontal="center" vertical="center" wrapText="1"/>
    </xf>
    <xf numFmtId="0" fontId="37" fillId="0" borderId="2" xfId="0" applyFont="1" applyBorder="1" applyAlignment="1">
      <alignment horizontal="center" vertical="center" wrapText="1"/>
    </xf>
    <xf numFmtId="0" fontId="37" fillId="0" borderId="2" xfId="0" applyFont="1" applyBorder="1" applyAlignment="1">
      <alignment horizontal="center" vertical="center"/>
    </xf>
    <xf numFmtId="9" fontId="41" fillId="0" borderId="9" xfId="0" applyNumberFormat="1" applyFont="1" applyFill="1" applyBorder="1" applyAlignment="1">
      <alignment horizontal="center" vertical="center" wrapText="1"/>
    </xf>
    <xf numFmtId="9" fontId="41" fillId="0" borderId="11" xfId="0" applyNumberFormat="1" applyFont="1" applyFill="1" applyBorder="1" applyAlignment="1">
      <alignment horizontal="center" vertical="center" wrapText="1"/>
    </xf>
    <xf numFmtId="9" fontId="37" fillId="0" borderId="2" xfId="0" applyNumberFormat="1" applyFont="1" applyFill="1" applyBorder="1" applyAlignment="1">
      <alignment horizontal="center" vertical="center"/>
    </xf>
    <xf numFmtId="0" fontId="0" fillId="0" borderId="2" xfId="0" applyNumberFormat="1" applyFont="1" applyFill="1" applyBorder="1" applyAlignment="1">
      <alignment horizontal="center" vertical="center"/>
    </xf>
    <xf numFmtId="9" fontId="37" fillId="0" borderId="2" xfId="1" applyFont="1" applyBorder="1" applyAlignment="1">
      <alignment horizontal="center" vertical="center" wrapText="1"/>
    </xf>
    <xf numFmtId="1" fontId="37" fillId="0" borderId="2" xfId="0" applyNumberFormat="1" applyFont="1" applyFill="1" applyBorder="1" applyAlignment="1">
      <alignment horizontal="center" vertical="center"/>
    </xf>
    <xf numFmtId="0" fontId="0" fillId="0" borderId="2" xfId="0" applyFont="1" applyBorder="1" applyAlignment="1">
      <alignment horizontal="center" vertical="center" wrapText="1"/>
    </xf>
    <xf numFmtId="9" fontId="37" fillId="0" borderId="6" xfId="7" applyNumberFormat="1" applyFont="1" applyFill="1" applyBorder="1" applyAlignment="1">
      <alignment horizontal="center" vertical="center" wrapText="1"/>
    </xf>
    <xf numFmtId="9" fontId="37" fillId="0" borderId="9" xfId="7" applyNumberFormat="1" applyFont="1" applyFill="1" applyBorder="1" applyAlignment="1">
      <alignment horizontal="center" vertical="center" wrapText="1"/>
    </xf>
    <xf numFmtId="9" fontId="37" fillId="0" borderId="11" xfId="7" applyNumberFormat="1" applyFont="1" applyFill="1" applyBorder="1" applyAlignment="1">
      <alignment horizontal="center" vertical="center" wrapText="1"/>
    </xf>
    <xf numFmtId="0" fontId="37" fillId="0" borderId="2" xfId="0" applyNumberFormat="1" applyFont="1" applyFill="1" applyBorder="1" applyAlignment="1">
      <alignment horizontal="center" vertical="center" wrapText="1"/>
    </xf>
    <xf numFmtId="10" fontId="37" fillId="0" borderId="6" xfId="0" applyNumberFormat="1" applyFont="1" applyFill="1" applyBorder="1" applyAlignment="1">
      <alignment horizontal="center" vertical="center" wrapText="1"/>
    </xf>
    <xf numFmtId="10" fontId="37" fillId="0" borderId="9" xfId="0" applyNumberFormat="1" applyFont="1" applyFill="1" applyBorder="1" applyAlignment="1">
      <alignment horizontal="center" vertical="center" wrapText="1"/>
    </xf>
    <xf numFmtId="10" fontId="37" fillId="0" borderId="11" xfId="0" applyNumberFormat="1" applyFont="1" applyFill="1" applyBorder="1" applyAlignment="1">
      <alignment horizontal="center" vertical="center" wrapText="1"/>
    </xf>
    <xf numFmtId="0" fontId="41" fillId="0" borderId="6" xfId="0" applyFont="1" applyFill="1" applyBorder="1" applyAlignment="1" applyProtection="1">
      <alignment horizontal="center" vertical="center" wrapText="1"/>
    </xf>
    <xf numFmtId="0" fontId="41" fillId="0" borderId="9" xfId="0" applyFont="1" applyFill="1" applyBorder="1" applyAlignment="1" applyProtection="1">
      <alignment horizontal="center" vertical="center" wrapText="1"/>
    </xf>
    <xf numFmtId="0" fontId="41" fillId="0" borderId="11" xfId="0" applyFont="1" applyFill="1" applyBorder="1" applyAlignment="1" applyProtection="1">
      <alignment horizontal="center" vertical="center" wrapText="1"/>
    </xf>
    <xf numFmtId="9" fontId="0" fillId="0" borderId="2" xfId="0" applyNumberFormat="1" applyFont="1" applyFill="1" applyBorder="1" applyAlignment="1">
      <alignment horizontal="center" vertical="center"/>
    </xf>
    <xf numFmtId="0" fontId="37" fillId="2" borderId="2" xfId="0" applyFont="1" applyFill="1" applyBorder="1" applyAlignment="1">
      <alignment horizontal="center" vertical="center" wrapText="1"/>
    </xf>
    <xf numFmtId="1" fontId="37" fillId="0" borderId="6" xfId="0" applyNumberFormat="1" applyFont="1" applyFill="1" applyBorder="1" applyAlignment="1">
      <alignment horizontal="center" vertical="center" wrapText="1"/>
    </xf>
    <xf numFmtId="1" fontId="37" fillId="0" borderId="9" xfId="0" applyNumberFormat="1" applyFont="1" applyFill="1" applyBorder="1" applyAlignment="1">
      <alignment horizontal="center" vertical="center" wrapText="1"/>
    </xf>
    <xf numFmtId="1" fontId="37" fillId="0" borderId="11"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2" borderId="2"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7" fillId="0" borderId="2"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9" fontId="37" fillId="0" borderId="2" xfId="0" applyNumberFormat="1" applyFont="1" applyBorder="1" applyAlignment="1">
      <alignment horizontal="center" vertical="center" wrapText="1"/>
    </xf>
    <xf numFmtId="10" fontId="7" fillId="0" borderId="2" xfId="1" applyNumberFormat="1" applyFont="1" applyBorder="1" applyAlignment="1">
      <alignment horizontal="center" vertical="top" wrapText="1"/>
    </xf>
    <xf numFmtId="9" fontId="7" fillId="2" borderId="2" xfId="1" applyFont="1" applyFill="1" applyBorder="1" applyAlignment="1">
      <alignment horizontal="center" vertical="center" wrapText="1"/>
    </xf>
    <xf numFmtId="0" fontId="0" fillId="0" borderId="6" xfId="0" applyFont="1" applyBorder="1" applyAlignment="1">
      <alignment horizontal="center" wrapText="1"/>
    </xf>
    <xf numFmtId="0" fontId="0" fillId="0" borderId="9" xfId="0" applyFont="1" applyBorder="1" applyAlignment="1">
      <alignment horizontal="center" wrapText="1"/>
    </xf>
    <xf numFmtId="0" fontId="0" fillId="0" borderId="11" xfId="0" applyFont="1" applyBorder="1" applyAlignment="1">
      <alignment horizontal="center" wrapText="1"/>
    </xf>
    <xf numFmtId="0" fontId="37" fillId="0" borderId="6" xfId="0" applyFont="1" applyFill="1" applyBorder="1" applyAlignment="1">
      <alignment horizontal="center" vertical="center"/>
    </xf>
    <xf numFmtId="0" fontId="37" fillId="0" borderId="9" xfId="0" applyFont="1" applyFill="1" applyBorder="1" applyAlignment="1">
      <alignment horizontal="center" vertical="center"/>
    </xf>
    <xf numFmtId="0" fontId="37" fillId="0" borderId="11" xfId="0" applyFont="1" applyFill="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10" xfId="0" applyFont="1" applyBorder="1" applyAlignment="1">
      <alignment horizontal="center" vertical="center"/>
    </xf>
    <xf numFmtId="0" fontId="0" fillId="0" borderId="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2" xfId="0" applyFont="1" applyFill="1" applyBorder="1" applyAlignment="1" applyProtection="1">
      <alignment horizontal="center" vertical="center" wrapText="1"/>
    </xf>
    <xf numFmtId="0" fontId="37" fillId="0" borderId="2" xfId="0" applyFont="1" applyFill="1" applyBorder="1" applyAlignment="1">
      <alignment horizontal="center" vertical="center"/>
    </xf>
    <xf numFmtId="10" fontId="37" fillId="0" borderId="2" xfId="0" applyNumberFormat="1" applyFont="1" applyFill="1" applyBorder="1" applyAlignment="1">
      <alignment horizontal="center" vertical="center"/>
    </xf>
    <xf numFmtId="0" fontId="0" fillId="0" borderId="2" xfId="0" applyFont="1" applyFill="1" applyBorder="1" applyAlignment="1">
      <alignment horizontal="center" vertical="top" wrapText="1"/>
    </xf>
    <xf numFmtId="49" fontId="0" fillId="0" borderId="2" xfId="0" applyNumberFormat="1" applyFont="1" applyFill="1" applyBorder="1" applyAlignment="1">
      <alignment horizontal="center" vertical="center"/>
    </xf>
    <xf numFmtId="0" fontId="37" fillId="12" borderId="6" xfId="0" applyFont="1" applyFill="1" applyBorder="1" applyAlignment="1">
      <alignment horizontal="center" vertical="center" wrapText="1"/>
    </xf>
    <xf numFmtId="0" fontId="37" fillId="12" borderId="9" xfId="0" applyFont="1" applyFill="1" applyBorder="1" applyAlignment="1">
      <alignment horizontal="center" vertical="center" wrapText="1"/>
    </xf>
    <xf numFmtId="0" fontId="37" fillId="12" borderId="11" xfId="0" applyFont="1" applyFill="1" applyBorder="1" applyAlignment="1">
      <alignment horizontal="center" vertical="center" wrapText="1"/>
    </xf>
    <xf numFmtId="0" fontId="37" fillId="12" borderId="7" xfId="0" applyFont="1" applyFill="1" applyBorder="1" applyAlignment="1">
      <alignment horizontal="center" vertical="center" wrapText="1"/>
    </xf>
    <xf numFmtId="0" fontId="37" fillId="12" borderId="8" xfId="0" applyFont="1" applyFill="1" applyBorder="1" applyAlignment="1">
      <alignment horizontal="center" vertical="center" wrapText="1"/>
    </xf>
    <xf numFmtId="0" fontId="37" fillId="12" borderId="10" xfId="0" applyFont="1" applyFill="1" applyBorder="1" applyAlignment="1">
      <alignment horizontal="center" vertical="center" wrapText="1"/>
    </xf>
    <xf numFmtId="0" fontId="37" fillId="12" borderId="1" xfId="0" applyFont="1" applyFill="1" applyBorder="1" applyAlignment="1">
      <alignment horizontal="center" vertical="center" wrapText="1"/>
    </xf>
    <xf numFmtId="0" fontId="37" fillId="12" borderId="12" xfId="0" applyFont="1" applyFill="1" applyBorder="1" applyAlignment="1">
      <alignment horizontal="center" vertical="center" wrapText="1"/>
    </xf>
    <xf numFmtId="0" fontId="37" fillId="12" borderId="13" xfId="0" applyFont="1" applyFill="1" applyBorder="1" applyAlignment="1">
      <alignment horizontal="center" vertical="center" wrapText="1"/>
    </xf>
    <xf numFmtId="9" fontId="7" fillId="2" borderId="2" xfId="1" applyNumberFormat="1" applyFont="1" applyFill="1" applyBorder="1" applyAlignment="1">
      <alignment horizontal="center" vertical="center" wrapText="1"/>
    </xf>
    <xf numFmtId="1" fontId="0" fillId="0" borderId="2" xfId="0" applyNumberFormat="1" applyFont="1" applyFill="1" applyBorder="1" applyAlignment="1">
      <alignment horizontal="center" vertical="center" wrapText="1"/>
    </xf>
    <xf numFmtId="9" fontId="7" fillId="0" borderId="2" xfId="1" applyNumberFormat="1" applyFont="1" applyBorder="1" applyAlignment="1">
      <alignment horizontal="center" vertical="center" wrapText="1"/>
    </xf>
    <xf numFmtId="0" fontId="37" fillId="12" borderId="2" xfId="0" applyFont="1" applyFill="1" applyBorder="1" applyAlignment="1">
      <alignment horizontal="center" vertical="center" wrapText="1"/>
    </xf>
    <xf numFmtId="0" fontId="41" fillId="0" borderId="2" xfId="0" applyFont="1" applyFill="1" applyBorder="1" applyAlignment="1" applyProtection="1">
      <alignment horizontal="center" vertical="center" wrapText="1"/>
    </xf>
    <xf numFmtId="0" fontId="38" fillId="0" borderId="2" xfId="6" applyFont="1" applyBorder="1" applyAlignment="1">
      <alignment horizontal="center" vertical="center" wrapText="1" readingOrder="1"/>
    </xf>
    <xf numFmtId="9" fontId="38" fillId="0" borderId="2" xfId="6" applyNumberFormat="1" applyFont="1" applyFill="1" applyBorder="1" applyAlignment="1">
      <alignment horizontal="center" vertical="center"/>
    </xf>
    <xf numFmtId="0" fontId="38" fillId="0" borderId="2" xfId="6" applyFont="1" applyFill="1" applyBorder="1" applyAlignment="1">
      <alignment horizontal="center" vertical="center"/>
    </xf>
    <xf numFmtId="0" fontId="37" fillId="0" borderId="2" xfId="6" applyNumberFormat="1" applyFont="1" applyFill="1" applyBorder="1" applyAlignment="1">
      <alignment horizontal="center" vertical="center"/>
    </xf>
    <xf numFmtId="0" fontId="38" fillId="0" borderId="2" xfId="6" applyFont="1" applyBorder="1" applyAlignment="1">
      <alignment horizontal="center" vertical="center" wrapText="1"/>
    </xf>
    <xf numFmtId="49" fontId="38" fillId="2" borderId="2" xfId="0" applyNumberFormat="1" applyFont="1" applyFill="1" applyBorder="1" applyAlignment="1">
      <alignment horizontal="center" vertical="center" wrapText="1"/>
    </xf>
    <xf numFmtId="49" fontId="39" fillId="2" borderId="2" xfId="0" applyNumberFormat="1" applyFont="1" applyFill="1" applyBorder="1" applyAlignment="1">
      <alignment horizontal="center" vertical="center" wrapText="1"/>
    </xf>
    <xf numFmtId="0" fontId="0" fillId="2" borderId="2" xfId="0" applyFont="1" applyFill="1" applyBorder="1" applyAlignment="1">
      <alignment horizontal="center" vertical="center"/>
    </xf>
    <xf numFmtId="9" fontId="0" fillId="0" borderId="2" xfId="0" applyNumberFormat="1"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38" fillId="2" borderId="2" xfId="6" applyFont="1" applyFill="1" applyBorder="1" applyAlignment="1">
      <alignment horizontal="center" vertical="center" wrapText="1"/>
    </xf>
    <xf numFmtId="0" fontId="38" fillId="2" borderId="2" xfId="6" applyFont="1" applyFill="1" applyBorder="1" applyAlignment="1">
      <alignment horizontal="center" vertical="center"/>
    </xf>
    <xf numFmtId="9" fontId="38" fillId="2" borderId="2" xfId="0" applyNumberFormat="1" applyFont="1" applyFill="1" applyBorder="1" applyAlignment="1">
      <alignment horizontal="center" vertical="center" wrapText="1"/>
    </xf>
    <xf numFmtId="0" fontId="38" fillId="0" borderId="2" xfId="0" applyFont="1" applyBorder="1" applyAlignment="1">
      <alignment horizontal="center" vertical="center" wrapText="1" readingOrder="1"/>
    </xf>
    <xf numFmtId="0" fontId="38" fillId="0" borderId="2" xfId="0" applyFont="1" applyFill="1" applyBorder="1" applyAlignment="1">
      <alignment horizontal="center" vertical="center" wrapText="1" readingOrder="1"/>
    </xf>
    <xf numFmtId="0" fontId="38" fillId="0" borderId="2" xfId="0" applyFont="1" applyFill="1" applyBorder="1" applyAlignment="1">
      <alignment horizontal="center" vertical="center" readingOrder="1"/>
    </xf>
    <xf numFmtId="9" fontId="38" fillId="0" borderId="2" xfId="0" applyNumberFormat="1" applyFont="1" applyFill="1" applyBorder="1" applyAlignment="1">
      <alignment horizontal="center" vertical="center" wrapText="1" readingOrder="1"/>
    </xf>
    <xf numFmtId="0" fontId="7" fillId="0" borderId="2" xfId="1" applyNumberFormat="1" applyFont="1" applyFill="1" applyBorder="1" applyAlignment="1">
      <alignment horizontal="center" vertical="center" wrapText="1"/>
    </xf>
    <xf numFmtId="164" fontId="7" fillId="0" borderId="2" xfId="1" applyNumberFormat="1" applyFont="1" applyFill="1" applyBorder="1" applyAlignment="1">
      <alignment horizontal="center" vertical="center"/>
    </xf>
    <xf numFmtId="0" fontId="42" fillId="0" borderId="6" xfId="3" applyFont="1" applyBorder="1" applyAlignment="1" applyProtection="1">
      <alignment horizontal="center" vertical="center"/>
    </xf>
    <xf numFmtId="0" fontId="37" fillId="0" borderId="2" xfId="8" applyFont="1" applyFill="1" applyBorder="1" applyAlignment="1">
      <alignment horizontal="center" vertical="center" wrapText="1"/>
    </xf>
    <xf numFmtId="9" fontId="0" fillId="0" borderId="2" xfId="0" applyNumberFormat="1" applyFont="1" applyBorder="1" applyAlignment="1">
      <alignment horizontal="center" vertical="center" wrapText="1"/>
    </xf>
    <xf numFmtId="0" fontId="41" fillId="0" borderId="2" xfId="0" applyFont="1" applyFill="1" applyBorder="1" applyAlignment="1">
      <alignment horizontal="center" vertical="center" wrapText="1"/>
    </xf>
    <xf numFmtId="0" fontId="37" fillId="2" borderId="2" xfId="0" applyFont="1" applyFill="1" applyBorder="1" applyAlignment="1">
      <alignment horizontal="center" vertical="center"/>
    </xf>
    <xf numFmtId="164" fontId="37" fillId="0" borderId="2" xfId="0" applyNumberFormat="1" applyFont="1" applyFill="1" applyBorder="1" applyAlignment="1">
      <alignment horizontal="center" vertical="center"/>
    </xf>
    <xf numFmtId="0" fontId="37" fillId="0" borderId="2" xfId="0" quotePrefix="1" applyNumberFormat="1" applyFont="1" applyFill="1" applyBorder="1" applyAlignment="1">
      <alignment horizontal="center" vertical="center"/>
    </xf>
    <xf numFmtId="0" fontId="0" fillId="5" borderId="6" xfId="0" applyFont="1" applyFill="1" applyBorder="1" applyAlignment="1">
      <alignment horizontal="center" vertical="center" wrapText="1"/>
    </xf>
    <xf numFmtId="0" fontId="0" fillId="5" borderId="9" xfId="0" applyFont="1" applyFill="1" applyBorder="1" applyAlignment="1">
      <alignment horizontal="center" vertical="center" wrapText="1"/>
    </xf>
    <xf numFmtId="0" fontId="0" fillId="5" borderId="11" xfId="0" applyFont="1" applyFill="1" applyBorder="1" applyAlignment="1">
      <alignment horizontal="center" vertical="center" wrapText="1"/>
    </xf>
    <xf numFmtId="0" fontId="37" fillId="10" borderId="3" xfId="2" applyFont="1" applyFill="1" applyBorder="1" applyAlignment="1">
      <alignment horizontal="center" vertical="center" wrapText="1"/>
    </xf>
    <xf numFmtId="0" fontId="37" fillId="10" borderId="4" xfId="2" applyFont="1" applyFill="1" applyBorder="1" applyAlignment="1">
      <alignment horizontal="center" vertical="center" wrapText="1"/>
    </xf>
    <xf numFmtId="0" fontId="37" fillId="10" borderId="5" xfId="2" applyFont="1" applyFill="1" applyBorder="1" applyAlignment="1">
      <alignment horizontal="center" vertical="center" wrapText="1"/>
    </xf>
    <xf numFmtId="0" fontId="37" fillId="10" borderId="3" xfId="2" applyFont="1" applyFill="1" applyBorder="1" applyAlignment="1">
      <alignment horizontal="center" vertical="center"/>
    </xf>
    <xf numFmtId="0" fontId="37" fillId="10" borderId="5" xfId="2" applyFont="1" applyFill="1" applyBorder="1" applyAlignment="1">
      <alignment horizontal="center" vertical="center"/>
    </xf>
    <xf numFmtId="0" fontId="37" fillId="0" borderId="4" xfId="0" applyFont="1" applyBorder="1" applyAlignment="1">
      <alignment horizontal="center" vertical="center"/>
    </xf>
    <xf numFmtId="0" fontId="37" fillId="0" borderId="5" xfId="0" applyFont="1" applyBorder="1" applyAlignment="1">
      <alignment horizontal="center" vertical="center"/>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37" fillId="0" borderId="5" xfId="0" applyFont="1" applyBorder="1" applyAlignment="1">
      <alignment horizontal="left" vertical="center"/>
    </xf>
    <xf numFmtId="0" fontId="0" fillId="10" borderId="2" xfId="0" applyFont="1" applyFill="1" applyBorder="1" applyAlignment="1">
      <alignment horizontal="center" vertical="center" wrapText="1"/>
    </xf>
    <xf numFmtId="0" fontId="37" fillId="10" borderId="6" xfId="0" applyFont="1" applyFill="1" applyBorder="1" applyAlignment="1">
      <alignment horizontal="center" vertical="center" wrapText="1"/>
    </xf>
    <xf numFmtId="0" fontId="37" fillId="10" borderId="9" xfId="0" applyFont="1" applyFill="1" applyBorder="1" applyAlignment="1">
      <alignment horizontal="center" vertical="center" wrapText="1"/>
    </xf>
    <xf numFmtId="0" fontId="37" fillId="10" borderId="11" xfId="0" applyFont="1" applyFill="1" applyBorder="1" applyAlignment="1">
      <alignment horizontal="center" vertical="center" wrapText="1"/>
    </xf>
    <xf numFmtId="0" fontId="37" fillId="10" borderId="7" xfId="2" applyFont="1" applyFill="1" applyBorder="1" applyAlignment="1">
      <alignment horizontal="center" vertical="center" wrapText="1"/>
    </xf>
    <xf numFmtId="0" fontId="37" fillId="10" borderId="8" xfId="2" applyFont="1" applyFill="1" applyBorder="1" applyAlignment="1">
      <alignment horizontal="center" vertical="center" wrapText="1"/>
    </xf>
    <xf numFmtId="0" fontId="37" fillId="10" borderId="10" xfId="2" applyFont="1" applyFill="1" applyBorder="1" applyAlignment="1">
      <alignment horizontal="center" vertical="center" wrapText="1"/>
    </xf>
    <xf numFmtId="0" fontId="37" fillId="10" borderId="1" xfId="2" applyFont="1" applyFill="1" applyBorder="1" applyAlignment="1">
      <alignment horizontal="center" vertical="center" wrapText="1"/>
    </xf>
    <xf numFmtId="0" fontId="37" fillId="10" borderId="12" xfId="2" applyFont="1" applyFill="1" applyBorder="1" applyAlignment="1">
      <alignment horizontal="center" vertical="center" wrapText="1"/>
    </xf>
    <xf numFmtId="0" fontId="37" fillId="10" borderId="13" xfId="2" applyFont="1" applyFill="1" applyBorder="1" applyAlignment="1">
      <alignment horizontal="center" vertical="center" wrapText="1"/>
    </xf>
    <xf numFmtId="0" fontId="38" fillId="10" borderId="3" xfId="0" applyFont="1" applyFill="1" applyBorder="1" applyAlignment="1">
      <alignment horizontal="center" vertical="center"/>
    </xf>
    <xf numFmtId="0" fontId="38" fillId="10" borderId="4" xfId="0" applyFont="1" applyFill="1" applyBorder="1" applyAlignment="1">
      <alignment horizontal="center" vertical="center"/>
    </xf>
    <xf numFmtId="0" fontId="38" fillId="10" borderId="5" xfId="0" applyFont="1" applyFill="1" applyBorder="1" applyAlignment="1">
      <alignment horizontal="center" vertical="center"/>
    </xf>
    <xf numFmtId="0" fontId="38" fillId="0" borderId="2" xfId="0" applyFont="1" applyBorder="1" applyAlignment="1">
      <alignment horizontal="center" vertical="center"/>
    </xf>
    <xf numFmtId="0" fontId="37" fillId="0" borderId="3" xfId="0" applyFont="1" applyBorder="1" applyAlignment="1">
      <alignment horizontal="center" vertical="center"/>
    </xf>
    <xf numFmtId="17" fontId="37" fillId="0" borderId="3" xfId="0" applyNumberFormat="1" applyFont="1" applyBorder="1" applyAlignment="1">
      <alignment horizontal="left" vertical="center"/>
    </xf>
    <xf numFmtId="17" fontId="37" fillId="0" borderId="4" xfId="0" applyNumberFormat="1" applyFont="1" applyBorder="1" applyAlignment="1">
      <alignment horizontal="left" vertical="center"/>
    </xf>
    <xf numFmtId="0" fontId="102" fillId="0" borderId="2" xfId="0" applyFont="1" applyFill="1" applyBorder="1" applyAlignment="1">
      <alignment horizontal="center" vertical="center" wrapText="1"/>
    </xf>
    <xf numFmtId="0" fontId="102" fillId="12" borderId="2" xfId="0" applyFont="1" applyFill="1" applyBorder="1" applyAlignment="1">
      <alignment horizontal="center" vertical="center" wrapText="1"/>
    </xf>
    <xf numFmtId="0" fontId="102" fillId="10" borderId="2" xfId="2" applyFont="1" applyFill="1" applyBorder="1" applyAlignment="1">
      <alignment horizontal="center" vertical="center" wrapText="1"/>
    </xf>
    <xf numFmtId="0" fontId="103" fillId="0" borderId="2" xfId="0" applyFont="1" applyBorder="1" applyAlignment="1">
      <alignment horizontal="center" vertical="center" wrapText="1"/>
    </xf>
    <xf numFmtId="10" fontId="102" fillId="0" borderId="2" xfId="1" applyNumberFormat="1" applyFont="1" applyFill="1" applyBorder="1" applyAlignment="1">
      <alignment horizontal="center"/>
    </xf>
    <xf numFmtId="0" fontId="18" fillId="0" borderId="2" xfId="2" applyFont="1" applyBorder="1" applyAlignment="1">
      <alignment horizontal="left" wrapText="1"/>
    </xf>
    <xf numFmtId="1" fontId="18" fillId="0" borderId="3" xfId="2" applyNumberFormat="1" applyFont="1" applyBorder="1" applyAlignment="1">
      <alignment horizontal="left" wrapText="1"/>
    </xf>
    <xf numFmtId="1" fontId="18" fillId="0" borderId="4" xfId="2" applyNumberFormat="1" applyFont="1" applyBorder="1" applyAlignment="1">
      <alignment horizontal="left" wrapText="1"/>
    </xf>
    <xf numFmtId="0" fontId="18" fillId="0" borderId="3" xfId="2" applyFont="1" applyBorder="1" applyAlignment="1">
      <alignment horizontal="left" wrapText="1"/>
    </xf>
    <xf numFmtId="0" fontId="18" fillId="0" borderId="4" xfId="2" applyFont="1" applyBorder="1" applyAlignment="1">
      <alignment horizontal="left" wrapText="1"/>
    </xf>
    <xf numFmtId="0" fontId="18" fillId="0" borderId="3" xfId="2" applyFont="1" applyBorder="1" applyAlignment="1">
      <alignment horizontal="center" vertical="center" wrapText="1"/>
    </xf>
    <xf numFmtId="0" fontId="18" fillId="0" borderId="4" xfId="2" applyFont="1" applyBorder="1" applyAlignment="1">
      <alignment horizontal="center" vertical="center" wrapText="1"/>
    </xf>
    <xf numFmtId="0" fontId="18" fillId="0" borderId="3" xfId="2" applyFont="1" applyBorder="1" applyAlignment="1">
      <alignment horizontal="center" wrapText="1"/>
    </xf>
    <xf numFmtId="0" fontId="18" fillId="0" borderId="4" xfId="2" applyFont="1" applyBorder="1" applyAlignment="1">
      <alignment horizontal="center" wrapText="1"/>
    </xf>
    <xf numFmtId="0" fontId="18" fillId="0" borderId="3" xfId="2" applyFont="1" applyBorder="1" applyAlignment="1">
      <alignment wrapText="1"/>
    </xf>
    <xf numFmtId="0" fontId="18" fillId="0" borderId="4" xfId="2" applyFont="1" applyBorder="1" applyAlignment="1">
      <alignment wrapText="1"/>
    </xf>
    <xf numFmtId="9" fontId="18" fillId="0" borderId="6" xfId="1" applyFont="1" applyFill="1" applyBorder="1" applyAlignment="1">
      <alignment horizontal="center" vertical="center" wrapText="1"/>
    </xf>
    <xf numFmtId="9" fontId="18" fillId="0" borderId="9" xfId="1" applyFont="1" applyFill="1" applyBorder="1" applyAlignment="1">
      <alignment horizontal="center" vertical="center" wrapText="1"/>
    </xf>
    <xf numFmtId="9" fontId="18" fillId="0" borderId="11" xfId="1" applyFont="1" applyFill="1" applyBorder="1" applyAlignment="1">
      <alignment horizontal="center" vertical="center" wrapText="1"/>
    </xf>
    <xf numFmtId="9" fontId="18" fillId="23" borderId="7" xfId="1" applyFont="1" applyFill="1" applyBorder="1" applyAlignment="1">
      <alignment horizontal="center" vertical="center" wrapText="1"/>
    </xf>
    <xf numFmtId="9" fontId="18" fillId="23" borderId="19" xfId="1" applyFont="1" applyFill="1" applyBorder="1" applyAlignment="1">
      <alignment horizontal="center" vertical="center" wrapText="1"/>
    </xf>
    <xf numFmtId="9" fontId="18" fillId="23" borderId="8" xfId="1" applyFont="1" applyFill="1" applyBorder="1" applyAlignment="1">
      <alignment horizontal="center" vertical="center" wrapText="1"/>
    </xf>
    <xf numFmtId="9" fontId="18" fillId="23" borderId="12" xfId="1" applyFont="1" applyFill="1" applyBorder="1" applyAlignment="1">
      <alignment horizontal="center" vertical="center" wrapText="1"/>
    </xf>
    <xf numFmtId="9" fontId="18" fillId="23" borderId="17" xfId="1" applyFont="1" applyFill="1" applyBorder="1" applyAlignment="1">
      <alignment horizontal="center" vertical="center" wrapText="1"/>
    </xf>
    <xf numFmtId="9" fontId="18" fillId="23" borderId="13" xfId="1" applyFont="1" applyFill="1" applyBorder="1" applyAlignment="1">
      <alignment horizontal="center" vertical="center" wrapText="1"/>
    </xf>
    <xf numFmtId="0" fontId="54" fillId="0" borderId="6" xfId="0" applyFont="1" applyBorder="1" applyAlignment="1">
      <alignment horizontal="center" vertical="center" wrapText="1"/>
    </xf>
    <xf numFmtId="0" fontId="54" fillId="0" borderId="9" xfId="0" applyFont="1" applyBorder="1" applyAlignment="1">
      <alignment horizontal="center" vertical="center" wrapText="1"/>
    </xf>
    <xf numFmtId="0" fontId="54" fillId="0" borderId="11"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7" xfId="2" applyFont="1" applyFill="1" applyBorder="1" applyAlignment="1">
      <alignment horizontal="center" vertical="center" wrapText="1"/>
    </xf>
    <xf numFmtId="0" fontId="18" fillId="0" borderId="8" xfId="2" applyFont="1" applyFill="1" applyBorder="1" applyAlignment="1">
      <alignment horizontal="center" vertical="center" wrapText="1"/>
    </xf>
    <xf numFmtId="0" fontId="18" fillId="0" borderId="10" xfId="2" applyFont="1" applyFill="1" applyBorder="1" applyAlignment="1">
      <alignment horizontal="center" vertical="center" wrapText="1"/>
    </xf>
    <xf numFmtId="0" fontId="18" fillId="0" borderId="1" xfId="2" applyFont="1" applyFill="1" applyBorder="1" applyAlignment="1">
      <alignment horizontal="center" vertical="center" wrapText="1"/>
    </xf>
    <xf numFmtId="0" fontId="18" fillId="0" borderId="12" xfId="2" applyFont="1" applyFill="1" applyBorder="1" applyAlignment="1">
      <alignment horizontal="center" vertical="center" wrapText="1"/>
    </xf>
    <xf numFmtId="0" fontId="18" fillId="0" borderId="13" xfId="2" applyFont="1" applyFill="1" applyBorder="1" applyAlignment="1">
      <alignment horizontal="center" vertical="center" wrapText="1"/>
    </xf>
    <xf numFmtId="1" fontId="18" fillId="0" borderId="6" xfId="2" applyNumberFormat="1" applyFont="1" applyFill="1" applyBorder="1" applyAlignment="1">
      <alignment horizontal="center" vertical="center" wrapText="1"/>
    </xf>
    <xf numFmtId="1" fontId="18" fillId="0" borderId="9" xfId="2" applyNumberFormat="1" applyFont="1" applyFill="1" applyBorder="1" applyAlignment="1">
      <alignment horizontal="center" vertical="center" wrapText="1"/>
    </xf>
    <xf numFmtId="1" fontId="18" fillId="0" borderId="11" xfId="2" applyNumberFormat="1" applyFont="1" applyFill="1" applyBorder="1" applyAlignment="1">
      <alignment horizontal="center" vertical="center" wrapText="1"/>
    </xf>
    <xf numFmtId="0" fontId="18" fillId="0" borderId="6" xfId="2" applyFont="1" applyFill="1" applyBorder="1" applyAlignment="1">
      <alignment horizontal="center" vertical="center" wrapText="1"/>
    </xf>
    <xf numFmtId="0" fontId="18" fillId="0" borderId="9" xfId="2" applyFont="1" applyFill="1" applyBorder="1" applyAlignment="1">
      <alignment horizontal="center" vertical="center" wrapText="1"/>
    </xf>
    <xf numFmtId="0" fontId="18" fillId="0" borderId="11" xfId="2" applyFont="1" applyFill="1" applyBorder="1" applyAlignment="1">
      <alignment horizontal="center" vertical="center" wrapText="1"/>
    </xf>
    <xf numFmtId="0" fontId="18" fillId="0" borderId="3" xfId="2" applyFont="1" applyFill="1" applyBorder="1" applyAlignment="1">
      <alignment horizontal="center" vertical="center" wrapText="1"/>
    </xf>
    <xf numFmtId="0" fontId="18" fillId="0" borderId="4" xfId="2" applyFont="1" applyFill="1" applyBorder="1" applyAlignment="1">
      <alignment horizontal="center" vertical="center" wrapText="1"/>
    </xf>
    <xf numFmtId="0" fontId="18" fillId="0" borderId="5" xfId="2" applyFont="1" applyFill="1" applyBorder="1" applyAlignment="1">
      <alignment horizontal="center" vertical="center" wrapText="1"/>
    </xf>
    <xf numFmtId="0" fontId="18" fillId="0" borderId="3" xfId="2" applyFont="1" applyBorder="1" applyAlignment="1">
      <alignment horizontal="center" vertical="center"/>
    </xf>
    <xf numFmtId="0" fontId="18" fillId="0" borderId="4" xfId="2" applyFont="1" applyBorder="1" applyAlignment="1">
      <alignment horizontal="center" vertical="center"/>
    </xf>
    <xf numFmtId="0" fontId="18" fillId="0" borderId="5" xfId="2" applyFont="1" applyBorder="1" applyAlignment="1">
      <alignment horizontal="center" vertical="center"/>
    </xf>
    <xf numFmtId="1" fontId="91" fillId="0" borderId="6" xfId="0" applyNumberFormat="1" applyFont="1" applyBorder="1" applyAlignment="1">
      <alignment horizontal="center" vertical="center" wrapText="1"/>
    </xf>
    <xf numFmtId="1" fontId="91" fillId="0" borderId="9" xfId="0" applyNumberFormat="1" applyFont="1" applyBorder="1" applyAlignment="1">
      <alignment horizontal="center" vertical="center" wrapText="1"/>
    </xf>
    <xf numFmtId="0" fontId="91" fillId="0" borderId="2" xfId="0" applyFont="1" applyBorder="1" applyAlignment="1">
      <alignment horizontal="center" vertical="center" wrapText="1"/>
    </xf>
    <xf numFmtId="9" fontId="91" fillId="0" borderId="6" xfId="0" applyNumberFormat="1" applyFont="1" applyFill="1" applyBorder="1" applyAlignment="1">
      <alignment horizontal="center" vertical="center"/>
    </xf>
    <xf numFmtId="9" fontId="91" fillId="0" borderId="9" xfId="0" applyNumberFormat="1" applyFont="1" applyFill="1" applyBorder="1" applyAlignment="1">
      <alignment horizontal="center" vertical="center"/>
    </xf>
    <xf numFmtId="9" fontId="91" fillId="0" borderId="11" xfId="0" applyNumberFormat="1" applyFont="1" applyFill="1" applyBorder="1" applyAlignment="1">
      <alignment horizontal="center" vertical="center"/>
    </xf>
    <xf numFmtId="0" fontId="91" fillId="0" borderId="2" xfId="0" applyFont="1" applyBorder="1" applyAlignment="1">
      <alignment horizontal="center" vertical="center"/>
    </xf>
    <xf numFmtId="9" fontId="8" fillId="0" borderId="2" xfId="0" applyNumberFormat="1" applyFont="1" applyFill="1" applyBorder="1" applyAlignment="1">
      <alignment horizontal="center" vertical="center"/>
    </xf>
    <xf numFmtId="16" fontId="8" fillId="0" borderId="2"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1" fontId="91" fillId="0" borderId="6" xfId="0" applyNumberFormat="1" applyFont="1" applyBorder="1" applyAlignment="1">
      <alignment horizontal="center" vertical="center"/>
    </xf>
    <xf numFmtId="1" fontId="91" fillId="0" borderId="9" xfId="0" applyNumberFormat="1" applyFont="1" applyBorder="1" applyAlignment="1">
      <alignment horizontal="center" vertical="center"/>
    </xf>
    <xf numFmtId="0" fontId="91" fillId="0" borderId="2" xfId="0" applyFont="1" applyFill="1" applyBorder="1" applyAlignment="1">
      <alignment horizontal="center" vertical="center"/>
    </xf>
    <xf numFmtId="9" fontId="91" fillId="0" borderId="6" xfId="0" applyNumberFormat="1" applyFont="1" applyBorder="1" applyAlignment="1">
      <alignment horizontal="center" vertical="center"/>
    </xf>
    <xf numFmtId="9" fontId="91" fillId="0" borderId="9" xfId="0" applyNumberFormat="1" applyFont="1" applyBorder="1" applyAlignment="1">
      <alignment horizontal="center" vertical="center"/>
    </xf>
    <xf numFmtId="9" fontId="91" fillId="0" borderId="11" xfId="0" applyNumberFormat="1" applyFont="1" applyBorder="1" applyAlignment="1">
      <alignment horizontal="center" vertical="center"/>
    </xf>
    <xf numFmtId="0" fontId="91" fillId="0" borderId="6" xfId="0" applyFont="1" applyFill="1" applyBorder="1" applyAlignment="1">
      <alignment horizontal="center" vertical="center"/>
    </xf>
    <xf numFmtId="0" fontId="91" fillId="0" borderId="9" xfId="0" applyFont="1" applyFill="1" applyBorder="1" applyAlignment="1">
      <alignment horizontal="center" vertical="center"/>
    </xf>
    <xf numFmtId="0" fontId="91" fillId="0" borderId="11" xfId="0" applyFont="1" applyFill="1" applyBorder="1" applyAlignment="1">
      <alignment horizontal="center" vertical="center"/>
    </xf>
    <xf numFmtId="0" fontId="91" fillId="0" borderId="6" xfId="0" applyFont="1" applyBorder="1" applyAlignment="1">
      <alignment horizontal="center" vertical="center" wrapText="1"/>
    </xf>
    <xf numFmtId="0" fontId="91" fillId="0" borderId="9" xfId="0" applyFont="1" applyBorder="1" applyAlignment="1">
      <alignment horizontal="center" vertical="center" wrapText="1"/>
    </xf>
    <xf numFmtId="0" fontId="91" fillId="0" borderId="7" xfId="0" applyFont="1" applyBorder="1" applyAlignment="1">
      <alignment horizontal="center" vertical="center" wrapText="1"/>
    </xf>
    <xf numFmtId="0" fontId="91" fillId="0" borderId="8" xfId="0" applyFont="1" applyBorder="1" applyAlignment="1">
      <alignment horizontal="center" vertical="center" wrapText="1"/>
    </xf>
    <xf numFmtId="0" fontId="91" fillId="0" borderId="10" xfId="0" applyFont="1" applyBorder="1" applyAlignment="1">
      <alignment horizontal="center" vertical="center" wrapText="1"/>
    </xf>
    <xf numFmtId="0" fontId="91" fillId="0" borderId="1" xfId="0" applyFont="1" applyBorder="1" applyAlignment="1">
      <alignment horizontal="center" vertical="center" wrapText="1"/>
    </xf>
    <xf numFmtId="0" fontId="8" fillId="2" borderId="2" xfId="0" applyFont="1" applyFill="1" applyBorder="1" applyAlignment="1">
      <alignment horizontal="center" vertical="center"/>
    </xf>
    <xf numFmtId="0" fontId="91" fillId="0" borderId="11" xfId="0" applyFont="1" applyBorder="1" applyAlignment="1">
      <alignment horizontal="center" vertical="center" wrapText="1"/>
    </xf>
    <xf numFmtId="0" fontId="8" fillId="0" borderId="7" xfId="2" applyFont="1" applyFill="1" applyBorder="1" applyAlignment="1">
      <alignment horizontal="center" vertical="center" wrapText="1"/>
    </xf>
    <xf numFmtId="0" fontId="8" fillId="0" borderId="8" xfId="2" applyFont="1" applyFill="1" applyBorder="1" applyAlignment="1">
      <alignment horizontal="center" vertical="center" wrapText="1"/>
    </xf>
    <xf numFmtId="0" fontId="8" fillId="0" borderId="10"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8" fillId="0" borderId="12" xfId="2" applyFont="1" applyFill="1" applyBorder="1" applyAlignment="1">
      <alignment horizontal="center" vertical="center" wrapText="1"/>
    </xf>
    <xf numFmtId="0" fontId="8" fillId="0" borderId="13" xfId="2"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1" fontId="91" fillId="0" borderId="2" xfId="0" applyNumberFormat="1" applyFont="1" applyBorder="1" applyAlignment="1">
      <alignment horizontal="center" vertical="center"/>
    </xf>
    <xf numFmtId="0" fontId="8" fillId="2" borderId="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91" fillId="0" borderId="6" xfId="0" applyFont="1" applyBorder="1" applyAlignment="1">
      <alignment horizontal="center" vertical="center"/>
    </xf>
    <xf numFmtId="0" fontId="91" fillId="0" borderId="9" xfId="0" applyFont="1" applyBorder="1" applyAlignment="1">
      <alignment horizontal="center" vertical="center"/>
    </xf>
    <xf numFmtId="1" fontId="8" fillId="0" borderId="2" xfId="0" applyNumberFormat="1" applyFont="1" applyFill="1" applyBorder="1" applyAlignment="1">
      <alignment horizontal="center" vertical="center"/>
    </xf>
    <xf numFmtId="1" fontId="91" fillId="0" borderId="5" xfId="0" applyNumberFormat="1" applyFont="1" applyBorder="1" applyAlignment="1">
      <alignment horizontal="center" vertical="center" wrapText="1"/>
    </xf>
    <xf numFmtId="0" fontId="91" fillId="0" borderId="2" xfId="0" applyFont="1" applyFill="1" applyBorder="1" applyAlignment="1">
      <alignment horizontal="center" vertical="center" wrapText="1"/>
    </xf>
    <xf numFmtId="10" fontId="91" fillId="0" borderId="2" xfId="1" applyNumberFormat="1" applyFont="1" applyFill="1" applyBorder="1" applyAlignment="1">
      <alignment horizontal="center" vertical="center"/>
    </xf>
    <xf numFmtId="9" fontId="91" fillId="0" borderId="6" xfId="1" applyFont="1" applyFill="1" applyBorder="1" applyAlignment="1">
      <alignment horizontal="center" vertical="center"/>
    </xf>
    <xf numFmtId="9" fontId="91" fillId="0" borderId="9" xfId="1" applyFont="1" applyFill="1" applyBorder="1" applyAlignment="1">
      <alignment horizontal="center" vertical="center"/>
    </xf>
    <xf numFmtId="164" fontId="8" fillId="0" borderId="6" xfId="0" applyNumberFormat="1" applyFont="1" applyFill="1" applyBorder="1" applyAlignment="1">
      <alignment horizontal="center" vertical="center"/>
    </xf>
    <xf numFmtId="164" fontId="8" fillId="0" borderId="9" xfId="0" applyNumberFormat="1" applyFont="1" applyFill="1" applyBorder="1" applyAlignment="1">
      <alignment horizontal="center" vertical="center"/>
    </xf>
    <xf numFmtId="164" fontId="8" fillId="0" borderId="11" xfId="0" applyNumberFormat="1" applyFont="1" applyFill="1" applyBorder="1" applyAlignment="1">
      <alignment horizontal="center" vertical="center"/>
    </xf>
    <xf numFmtId="0" fontId="8" fillId="0" borderId="6" xfId="0" quotePrefix="1" applyNumberFormat="1" applyFont="1" applyFill="1" applyBorder="1" applyAlignment="1">
      <alignment horizontal="center" vertical="center"/>
    </xf>
    <xf numFmtId="0" fontId="8" fillId="0" borderId="9" xfId="0" quotePrefix="1" applyNumberFormat="1" applyFont="1" applyFill="1" applyBorder="1" applyAlignment="1">
      <alignment horizontal="center" vertical="center"/>
    </xf>
    <xf numFmtId="0" fontId="8" fillId="0" borderId="11" xfId="0" quotePrefix="1" applyNumberFormat="1" applyFont="1" applyFill="1" applyBorder="1" applyAlignment="1">
      <alignment horizontal="center" vertical="center"/>
    </xf>
    <xf numFmtId="164" fontId="91" fillId="0" borderId="6" xfId="0" applyNumberFormat="1" applyFont="1" applyFill="1" applyBorder="1" applyAlignment="1">
      <alignment horizontal="center" vertical="center"/>
    </xf>
    <xf numFmtId="164" fontId="91" fillId="0" borderId="9" xfId="0" applyNumberFormat="1" applyFont="1" applyFill="1" applyBorder="1" applyAlignment="1">
      <alignment horizontal="center" vertical="center"/>
    </xf>
    <xf numFmtId="10" fontId="91" fillId="0" borderId="6" xfId="0" applyNumberFormat="1" applyFont="1" applyFill="1" applyBorder="1" applyAlignment="1">
      <alignment horizontal="center" vertical="center"/>
    </xf>
    <xf numFmtId="10" fontId="91" fillId="0" borderId="9" xfId="0" applyNumberFormat="1" applyFont="1" applyFill="1" applyBorder="1" applyAlignment="1">
      <alignment horizontal="center" vertical="center"/>
    </xf>
    <xf numFmtId="10" fontId="91" fillId="0" borderId="11" xfId="0" applyNumberFormat="1" applyFont="1" applyFill="1" applyBorder="1" applyAlignment="1">
      <alignment horizontal="center" vertical="center"/>
    </xf>
    <xf numFmtId="164" fontId="91" fillId="0" borderId="2" xfId="1" applyNumberFormat="1" applyFont="1" applyFill="1" applyBorder="1" applyAlignment="1">
      <alignment horizontal="center" vertical="center"/>
    </xf>
    <xf numFmtId="0" fontId="91" fillId="0" borderId="2" xfId="1" applyNumberFormat="1" applyFont="1" applyFill="1" applyBorder="1" applyAlignment="1">
      <alignment horizontal="center" vertical="center" wrapText="1"/>
    </xf>
    <xf numFmtId="0" fontId="91" fillId="0" borderId="6" xfId="0" applyFont="1" applyFill="1" applyBorder="1" applyAlignment="1">
      <alignment horizontal="center" vertical="center" wrapText="1"/>
    </xf>
    <xf numFmtId="0" fontId="91" fillId="0" borderId="9" xfId="0" applyFont="1" applyFill="1" applyBorder="1" applyAlignment="1">
      <alignment horizontal="center" vertical="center" wrapText="1"/>
    </xf>
    <xf numFmtId="0" fontId="91" fillId="0" borderId="11" xfId="0" applyFont="1" applyFill="1" applyBorder="1" applyAlignment="1">
      <alignment horizontal="center" vertical="center" wrapText="1"/>
    </xf>
    <xf numFmtId="0" fontId="91" fillId="0" borderId="8" xfId="0" applyFont="1" applyBorder="1" applyAlignment="1">
      <alignment horizontal="center" vertical="center"/>
    </xf>
    <xf numFmtId="0" fontId="91" fillId="0" borderId="1" xfId="0" applyFont="1" applyBorder="1" applyAlignment="1">
      <alignment horizontal="center" vertical="center"/>
    </xf>
    <xf numFmtId="0" fontId="8" fillId="0" borderId="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1" xfId="0" applyFont="1" applyFill="1" applyBorder="1" applyAlignment="1">
      <alignment horizontal="center" vertical="center"/>
    </xf>
    <xf numFmtId="9" fontId="8" fillId="0" borderId="6" xfId="0" applyNumberFormat="1" applyFont="1" applyFill="1" applyBorder="1" applyAlignment="1">
      <alignment horizontal="center" vertical="center"/>
    </xf>
    <xf numFmtId="9" fontId="8" fillId="0" borderId="11" xfId="0" applyNumberFormat="1" applyFont="1" applyFill="1" applyBorder="1" applyAlignment="1">
      <alignment horizontal="center" vertical="center"/>
    </xf>
    <xf numFmtId="167" fontId="8" fillId="0" borderId="6" xfId="0" applyNumberFormat="1" applyFont="1" applyFill="1" applyBorder="1" applyAlignment="1">
      <alignment horizontal="center" vertical="center"/>
    </xf>
    <xf numFmtId="167" fontId="8" fillId="0" borderId="11" xfId="0" applyNumberFormat="1" applyFont="1" applyFill="1" applyBorder="1" applyAlignment="1">
      <alignment horizontal="center" vertical="center"/>
    </xf>
    <xf numFmtId="10" fontId="91" fillId="0" borderId="2" xfId="0" applyNumberFormat="1" applyFont="1" applyFill="1" applyBorder="1" applyAlignment="1">
      <alignment horizontal="center" vertical="center"/>
    </xf>
    <xf numFmtId="1" fontId="8" fillId="0" borderId="6" xfId="0" applyNumberFormat="1" applyFont="1" applyFill="1" applyBorder="1" applyAlignment="1">
      <alignment horizontal="center" vertical="center"/>
    </xf>
    <xf numFmtId="1" fontId="8" fillId="0" borderId="9" xfId="0" applyNumberFormat="1" applyFont="1" applyFill="1" applyBorder="1" applyAlignment="1">
      <alignment horizontal="center" vertical="center"/>
    </xf>
    <xf numFmtId="0" fontId="91" fillId="0" borderId="11" xfId="0" applyFont="1" applyBorder="1" applyAlignment="1">
      <alignment horizontal="center" vertical="center"/>
    </xf>
    <xf numFmtId="0" fontId="92" fillId="0" borderId="2" xfId="0" applyFont="1" applyBorder="1" applyAlignment="1">
      <alignment horizontal="center" vertical="center" wrapText="1" readingOrder="1"/>
    </xf>
    <xf numFmtId="0" fontId="92" fillId="0" borderId="2" xfId="0" applyFont="1" applyFill="1" applyBorder="1" applyAlignment="1">
      <alignment horizontal="center" vertical="center" wrapText="1" readingOrder="1"/>
    </xf>
    <xf numFmtId="0" fontId="92" fillId="0" borderId="2" xfId="0" applyFont="1" applyFill="1" applyBorder="1" applyAlignment="1">
      <alignment horizontal="center" vertical="center" readingOrder="1"/>
    </xf>
    <xf numFmtId="1" fontId="92" fillId="0" borderId="2" xfId="0" applyNumberFormat="1" applyFont="1" applyFill="1" applyBorder="1" applyAlignment="1">
      <alignment horizontal="center" vertical="center" readingOrder="1"/>
    </xf>
    <xf numFmtId="1" fontId="54" fillId="0" borderId="8" xfId="0" applyNumberFormat="1" applyFont="1" applyFill="1" applyBorder="1" applyAlignment="1">
      <alignment horizontal="center" vertical="center" wrapText="1"/>
    </xf>
    <xf numFmtId="1" fontId="54" fillId="0" borderId="1" xfId="0" applyNumberFormat="1" applyFont="1" applyFill="1" applyBorder="1" applyAlignment="1">
      <alignment horizontal="center" vertical="center" wrapText="1"/>
    </xf>
    <xf numFmtId="1" fontId="54" fillId="0" borderId="13" xfId="0" applyNumberFormat="1" applyFont="1" applyFill="1" applyBorder="1" applyAlignment="1">
      <alignment horizontal="center" vertical="center" wrapText="1"/>
    </xf>
    <xf numFmtId="0" fontId="8" fillId="0" borderId="11" xfId="0" applyFont="1" applyFill="1" applyBorder="1" applyAlignment="1">
      <alignment horizontal="center" vertical="center" wrapText="1"/>
    </xf>
    <xf numFmtId="9" fontId="92" fillId="0" borderId="2" xfId="0" applyNumberFormat="1" applyFont="1" applyFill="1" applyBorder="1" applyAlignment="1">
      <alignment horizontal="center" vertical="center" wrapText="1" readingOrder="1"/>
    </xf>
    <xf numFmtId="16" fontId="92" fillId="0" borderId="2" xfId="0" applyNumberFormat="1" applyFont="1" applyFill="1" applyBorder="1" applyAlignment="1">
      <alignment horizontal="center" vertical="center" readingOrder="1"/>
    </xf>
    <xf numFmtId="9" fontId="92" fillId="0" borderId="2" xfId="0" applyNumberFormat="1" applyFont="1" applyFill="1" applyBorder="1" applyAlignment="1">
      <alignment horizontal="center" vertical="center" readingOrder="1"/>
    </xf>
    <xf numFmtId="0" fontId="8" fillId="0" borderId="2" xfId="0" applyFont="1" applyBorder="1" applyAlignment="1">
      <alignment horizontal="center" vertical="center" wrapText="1"/>
    </xf>
    <xf numFmtId="0" fontId="54" fillId="0" borderId="5" xfId="0" applyFont="1" applyFill="1" applyBorder="1" applyAlignment="1">
      <alignment horizontal="center" vertical="center"/>
    </xf>
    <xf numFmtId="16" fontId="91" fillId="0" borderId="6" xfId="0" applyNumberFormat="1" applyFont="1" applyFill="1" applyBorder="1" applyAlignment="1">
      <alignment horizontal="center" vertical="center" wrapText="1"/>
    </xf>
    <xf numFmtId="16" fontId="91" fillId="0" borderId="9" xfId="0" applyNumberFormat="1" applyFont="1" applyFill="1" applyBorder="1" applyAlignment="1">
      <alignment horizontal="center" vertical="center" wrapText="1"/>
    </xf>
    <xf numFmtId="16" fontId="91" fillId="0" borderId="11" xfId="0" applyNumberFormat="1" applyFont="1" applyFill="1" applyBorder="1" applyAlignment="1">
      <alignment horizontal="center" vertical="center" wrapText="1"/>
    </xf>
    <xf numFmtId="166" fontId="91" fillId="0" borderId="22" xfId="1" applyNumberFormat="1" applyFont="1" applyFill="1" applyBorder="1" applyAlignment="1">
      <alignment horizontal="center" vertical="center" wrapText="1"/>
    </xf>
    <xf numFmtId="166" fontId="91" fillId="0" borderId="9" xfId="1" applyNumberFormat="1" applyFont="1" applyFill="1" applyBorder="1" applyAlignment="1">
      <alignment horizontal="center" vertical="center" wrapText="1"/>
    </xf>
    <xf numFmtId="166" fontId="91" fillId="0" borderId="11" xfId="1" applyNumberFormat="1" applyFont="1" applyFill="1" applyBorder="1" applyAlignment="1">
      <alignment horizontal="center" vertical="center" wrapText="1"/>
    </xf>
    <xf numFmtId="165" fontId="91" fillId="0" borderId="22" xfId="1" applyNumberFormat="1" applyFont="1" applyFill="1" applyBorder="1" applyAlignment="1">
      <alignment horizontal="center" vertical="center" wrapText="1"/>
    </xf>
    <xf numFmtId="165" fontId="91" fillId="0" borderId="9" xfId="1" applyNumberFormat="1" applyFont="1" applyFill="1" applyBorder="1" applyAlignment="1">
      <alignment horizontal="center" vertical="center" wrapText="1"/>
    </xf>
    <xf numFmtId="165" fontId="91" fillId="0" borderId="11" xfId="1" applyNumberFormat="1" applyFont="1" applyFill="1" applyBorder="1" applyAlignment="1">
      <alignment horizontal="center" vertical="center" wrapText="1"/>
    </xf>
    <xf numFmtId="1" fontId="54" fillId="0" borderId="5" xfId="0" applyNumberFormat="1" applyFont="1" applyFill="1" applyBorder="1" applyAlignment="1">
      <alignment horizontal="center" vertical="center" wrapText="1"/>
    </xf>
    <xf numFmtId="9" fontId="91" fillId="0" borderId="2" xfId="0" applyNumberFormat="1" applyFont="1" applyFill="1" applyBorder="1" applyAlignment="1">
      <alignment horizontal="center" vertical="center"/>
    </xf>
    <xf numFmtId="165" fontId="91" fillId="0" borderId="2" xfId="0" applyNumberFormat="1" applyFont="1" applyFill="1" applyBorder="1" applyAlignment="1">
      <alignment horizontal="center" vertical="center"/>
    </xf>
    <xf numFmtId="0" fontId="91" fillId="0" borderId="6" xfId="0" applyNumberFormat="1" applyFont="1" applyFill="1" applyBorder="1" applyAlignment="1">
      <alignment horizontal="center" vertical="center" wrapText="1"/>
    </xf>
    <xf numFmtId="0" fontId="91" fillId="0" borderId="9" xfId="0" applyNumberFormat="1" applyFont="1" applyFill="1" applyBorder="1" applyAlignment="1">
      <alignment horizontal="center" vertical="center" wrapText="1"/>
    </xf>
    <xf numFmtId="0" fontId="91" fillId="0" borderId="11" xfId="0" applyNumberFormat="1" applyFont="1" applyFill="1" applyBorder="1" applyAlignment="1">
      <alignment horizontal="center" vertical="center" wrapText="1"/>
    </xf>
    <xf numFmtId="49" fontId="91" fillId="0" borderId="2" xfId="0" applyNumberFormat="1" applyFont="1" applyFill="1" applyBorder="1" applyAlignment="1">
      <alignment horizontal="center" vertical="center"/>
    </xf>
    <xf numFmtId="1" fontId="91" fillId="0" borderId="6" xfId="1" applyNumberFormat="1" applyFont="1" applyFill="1" applyBorder="1" applyAlignment="1">
      <alignment horizontal="center" vertical="center"/>
    </xf>
    <xf numFmtId="1" fontId="91" fillId="0" borderId="9" xfId="1" applyNumberFormat="1" applyFont="1" applyFill="1" applyBorder="1" applyAlignment="1">
      <alignment horizontal="center" vertical="center"/>
    </xf>
    <xf numFmtId="1" fontId="91" fillId="0" borderId="11" xfId="1" applyNumberFormat="1" applyFont="1" applyFill="1" applyBorder="1" applyAlignment="1">
      <alignment horizontal="center" vertical="center"/>
    </xf>
    <xf numFmtId="164" fontId="91" fillId="0" borderId="6" xfId="0" applyNumberFormat="1" applyFont="1" applyFill="1" applyBorder="1" applyAlignment="1">
      <alignment horizontal="center" vertical="center" wrapText="1"/>
    </xf>
    <xf numFmtId="164" fontId="91" fillId="0" borderId="9" xfId="0" applyNumberFormat="1" applyFont="1" applyFill="1" applyBorder="1" applyAlignment="1">
      <alignment horizontal="center" vertical="center" wrapText="1"/>
    </xf>
    <xf numFmtId="164" fontId="91" fillId="0" borderId="11" xfId="0" applyNumberFormat="1" applyFont="1" applyFill="1" applyBorder="1" applyAlignment="1">
      <alignment horizontal="center" vertical="center" wrapText="1"/>
    </xf>
    <xf numFmtId="1" fontId="91" fillId="0" borderId="6" xfId="0" applyNumberFormat="1" applyFont="1" applyFill="1" applyBorder="1" applyAlignment="1">
      <alignment horizontal="center" vertical="center" wrapText="1"/>
    </xf>
    <xf numFmtId="1" fontId="91" fillId="0" borderId="9" xfId="0" applyNumberFormat="1" applyFont="1" applyFill="1" applyBorder="1" applyAlignment="1">
      <alignment horizontal="center" vertical="center" wrapText="1"/>
    </xf>
    <xf numFmtId="1" fontId="91" fillId="0" borderId="11" xfId="0" applyNumberFormat="1" applyFont="1" applyFill="1" applyBorder="1" applyAlignment="1">
      <alignment horizontal="center" vertical="center" wrapText="1"/>
    </xf>
    <xf numFmtId="0" fontId="91" fillId="0" borderId="12" xfId="0" applyFont="1" applyBorder="1" applyAlignment="1">
      <alignment horizontal="center" vertical="center" wrapText="1"/>
    </xf>
    <xf numFmtId="0" fontId="91" fillId="0" borderId="13" xfId="0" applyFont="1" applyBorder="1" applyAlignment="1">
      <alignment horizontal="center" vertical="center" wrapText="1"/>
    </xf>
    <xf numFmtId="1" fontId="91" fillId="0" borderId="11" xfId="0" applyNumberFormat="1" applyFont="1" applyBorder="1" applyAlignment="1">
      <alignment horizontal="center" vertical="center" wrapText="1"/>
    </xf>
    <xf numFmtId="0" fontId="92" fillId="0" borderId="6" xfId="0" applyFont="1" applyBorder="1" applyAlignment="1">
      <alignment horizontal="center" vertical="center" wrapText="1"/>
    </xf>
    <xf numFmtId="0" fontId="92" fillId="0" borderId="9" xfId="0" applyFont="1" applyBorder="1" applyAlignment="1">
      <alignment horizontal="center" vertical="center" wrapText="1"/>
    </xf>
    <xf numFmtId="0" fontId="92" fillId="0" borderId="11" xfId="0" applyFont="1" applyBorder="1" applyAlignment="1">
      <alignment horizontal="center" vertical="center" wrapText="1"/>
    </xf>
    <xf numFmtId="1" fontId="91" fillId="0" borderId="6" xfId="0" applyNumberFormat="1" applyFont="1" applyFill="1" applyBorder="1" applyAlignment="1">
      <alignment horizontal="center" vertical="center"/>
    </xf>
    <xf numFmtId="1" fontId="91" fillId="0" borderId="9" xfId="0" applyNumberFormat="1" applyFont="1" applyFill="1" applyBorder="1" applyAlignment="1">
      <alignment horizontal="center" vertical="center"/>
    </xf>
    <xf numFmtId="1" fontId="91" fillId="0" borderId="11" xfId="0" applyNumberFormat="1" applyFont="1" applyFill="1" applyBorder="1" applyAlignment="1">
      <alignment horizontal="center" vertical="center"/>
    </xf>
    <xf numFmtId="0" fontId="54" fillId="0" borderId="2" xfId="0" applyFont="1" applyFill="1" applyBorder="1" applyAlignment="1">
      <alignment horizontal="center" vertical="center"/>
    </xf>
    <xf numFmtId="1" fontId="91" fillId="0" borderId="2" xfId="0" applyNumberFormat="1" applyFont="1" applyBorder="1" applyAlignment="1">
      <alignment horizontal="center" vertical="center" wrapText="1"/>
    </xf>
    <xf numFmtId="9" fontId="8" fillId="0" borderId="9" xfId="0" applyNumberFormat="1" applyFont="1" applyFill="1" applyBorder="1" applyAlignment="1">
      <alignment horizontal="center" vertical="center"/>
    </xf>
    <xf numFmtId="16" fontId="8" fillId="0" borderId="6" xfId="0" applyNumberFormat="1" applyFont="1" applyFill="1" applyBorder="1" applyAlignment="1">
      <alignment horizontal="center" vertical="center"/>
    </xf>
    <xf numFmtId="0" fontId="8" fillId="0" borderId="9" xfId="0" applyNumberFormat="1" applyFont="1" applyFill="1" applyBorder="1" applyAlignment="1">
      <alignment horizontal="center" vertical="center"/>
    </xf>
    <xf numFmtId="0" fontId="8" fillId="0" borderId="11" xfId="0" applyNumberFormat="1" applyFont="1" applyFill="1" applyBorder="1" applyAlignment="1">
      <alignment horizontal="center" vertical="center"/>
    </xf>
    <xf numFmtId="1" fontId="91" fillId="0" borderId="22" xfId="1" applyNumberFormat="1" applyFont="1" applyFill="1" applyBorder="1" applyAlignment="1">
      <alignment horizontal="center" vertical="center"/>
    </xf>
    <xf numFmtId="9" fontId="91" fillId="0" borderId="22" xfId="1" applyNumberFormat="1" applyFont="1" applyFill="1" applyBorder="1" applyAlignment="1">
      <alignment horizontal="center" vertical="center"/>
    </xf>
    <xf numFmtId="9" fontId="91" fillId="0" borderId="9" xfId="1" applyNumberFormat="1" applyFont="1" applyFill="1" applyBorder="1" applyAlignment="1">
      <alignment horizontal="center" vertical="center"/>
    </xf>
    <xf numFmtId="9" fontId="91" fillId="0" borderId="11" xfId="1" applyNumberFormat="1" applyFont="1" applyFill="1" applyBorder="1" applyAlignment="1">
      <alignment horizontal="center" vertical="center"/>
    </xf>
    <xf numFmtId="0" fontId="91" fillId="0" borderId="2" xfId="0" applyNumberFormat="1" applyFont="1" applyFill="1" applyBorder="1" applyAlignment="1">
      <alignment horizontal="center" vertical="center"/>
    </xf>
    <xf numFmtId="9" fontId="91" fillId="0" borderId="2" xfId="0" applyNumberFormat="1" applyFont="1" applyBorder="1" applyAlignment="1">
      <alignment horizontal="center" vertical="center"/>
    </xf>
    <xf numFmtId="0" fontId="91" fillId="2" borderId="6" xfId="0" applyFont="1" applyFill="1" applyBorder="1" applyAlignment="1">
      <alignment horizontal="center" vertical="center" wrapText="1"/>
    </xf>
    <xf numFmtId="0" fontId="91" fillId="2" borderId="11" xfId="0" applyFont="1" applyFill="1" applyBorder="1" applyAlignment="1">
      <alignment horizontal="center" vertical="center" wrapText="1"/>
    </xf>
    <xf numFmtId="9" fontId="91" fillId="2" borderId="2" xfId="0" applyNumberFormat="1" applyFont="1" applyFill="1" applyBorder="1" applyAlignment="1">
      <alignment horizontal="center" vertical="center" wrapText="1"/>
    </xf>
    <xf numFmtId="0" fontId="91" fillId="2" borderId="2" xfId="0" applyFont="1" applyFill="1" applyBorder="1" applyAlignment="1">
      <alignment horizontal="center" vertical="center" wrapText="1"/>
    </xf>
    <xf numFmtId="0" fontId="91" fillId="0" borderId="6" xfId="0" applyNumberFormat="1" applyFont="1" applyFill="1" applyBorder="1" applyAlignment="1">
      <alignment horizontal="center" vertical="center"/>
    </xf>
    <xf numFmtId="0" fontId="91" fillId="0" borderId="9" xfId="0" applyNumberFormat="1" applyFont="1" applyFill="1" applyBorder="1" applyAlignment="1">
      <alignment horizontal="center" vertical="center"/>
    </xf>
    <xf numFmtId="0" fontId="91" fillId="0" borderId="11" xfId="0" applyNumberFormat="1" applyFont="1" applyFill="1" applyBorder="1" applyAlignment="1">
      <alignment horizontal="center" vertical="center"/>
    </xf>
    <xf numFmtId="9" fontId="91" fillId="0" borderId="6" xfId="1" applyNumberFormat="1" applyFont="1" applyFill="1" applyBorder="1" applyAlignment="1">
      <alignment horizontal="center" vertical="center"/>
    </xf>
    <xf numFmtId="9" fontId="91" fillId="0" borderId="2" xfId="0" applyNumberFormat="1" applyFont="1" applyBorder="1" applyAlignment="1">
      <alignment horizontal="center" vertical="center" wrapText="1"/>
    </xf>
    <xf numFmtId="9" fontId="91" fillId="0" borderId="6" xfId="0" applyNumberFormat="1" applyFont="1" applyFill="1" applyBorder="1" applyAlignment="1">
      <alignment horizontal="center" vertical="center" wrapText="1"/>
    </xf>
    <xf numFmtId="9" fontId="91" fillId="0" borderId="11" xfId="0" applyNumberFormat="1" applyFont="1" applyFill="1" applyBorder="1" applyAlignment="1">
      <alignment horizontal="center" vertical="center" wrapText="1"/>
    </xf>
    <xf numFmtId="10" fontId="91" fillId="0" borderId="6" xfId="0" applyNumberFormat="1" applyFont="1" applyFill="1" applyBorder="1" applyAlignment="1">
      <alignment horizontal="center" vertical="center" wrapText="1"/>
    </xf>
    <xf numFmtId="10" fontId="91" fillId="0" borderId="11" xfId="0" applyNumberFormat="1" applyFont="1" applyFill="1" applyBorder="1" applyAlignment="1">
      <alignment horizontal="center" vertical="center" wrapText="1"/>
    </xf>
    <xf numFmtId="9" fontId="91" fillId="0" borderId="2" xfId="0" applyNumberFormat="1" applyFont="1" applyFill="1" applyBorder="1" applyAlignment="1">
      <alignment horizontal="center" vertical="center" wrapText="1"/>
    </xf>
    <xf numFmtId="0" fontId="91" fillId="0" borderId="2" xfId="0" applyFont="1" applyFill="1" applyBorder="1" applyAlignment="1" applyProtection="1">
      <alignment horizontal="center" vertical="center" wrapText="1"/>
    </xf>
    <xf numFmtId="0" fontId="91" fillId="0" borderId="2" xfId="0" applyNumberFormat="1" applyFont="1" applyFill="1" applyBorder="1" applyAlignment="1">
      <alignment horizontal="center" vertical="center" wrapText="1"/>
    </xf>
    <xf numFmtId="10" fontId="91" fillId="0" borderId="6" xfId="0" applyNumberFormat="1" applyFont="1" applyBorder="1" applyAlignment="1">
      <alignment horizontal="center" vertical="center"/>
    </xf>
    <xf numFmtId="49" fontId="91" fillId="0" borderId="6" xfId="0" applyNumberFormat="1" applyFont="1" applyFill="1" applyBorder="1" applyAlignment="1">
      <alignment horizontal="center" vertical="center"/>
    </xf>
    <xf numFmtId="49" fontId="91" fillId="0" borderId="9" xfId="0" applyNumberFormat="1" applyFont="1" applyFill="1" applyBorder="1" applyAlignment="1">
      <alignment horizontal="center" vertical="center"/>
    </xf>
    <xf numFmtId="49" fontId="91" fillId="0" borderId="11" xfId="0" applyNumberFormat="1" applyFont="1" applyFill="1" applyBorder="1" applyAlignment="1">
      <alignment horizontal="center" vertical="center"/>
    </xf>
    <xf numFmtId="1" fontId="91" fillId="0" borderId="2" xfId="0" applyNumberFormat="1" applyFont="1" applyFill="1" applyBorder="1" applyAlignment="1">
      <alignment horizontal="center" vertical="center" wrapText="1"/>
    </xf>
    <xf numFmtId="9" fontId="91" fillId="0" borderId="6" xfId="1" applyFont="1" applyBorder="1" applyAlignment="1">
      <alignment horizontal="center" vertical="center"/>
    </xf>
    <xf numFmtId="9" fontId="91" fillId="0" borderId="9" xfId="1" applyFont="1" applyBorder="1" applyAlignment="1">
      <alignment horizontal="center" vertical="center"/>
    </xf>
    <xf numFmtId="9" fontId="91" fillId="0" borderId="11" xfId="1" applyFont="1" applyBorder="1" applyAlignment="1">
      <alignment horizontal="center" vertical="center"/>
    </xf>
    <xf numFmtId="9"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1" fontId="97" fillId="0" borderId="6" xfId="3" applyNumberFormat="1" applyFont="1" applyFill="1" applyBorder="1" applyAlignment="1" applyProtection="1">
      <alignment horizontal="center" vertical="center" wrapText="1"/>
    </xf>
    <xf numFmtId="1" fontId="97" fillId="0" borderId="9" xfId="3" applyNumberFormat="1" applyFont="1" applyFill="1" applyBorder="1" applyAlignment="1" applyProtection="1">
      <alignment horizontal="center" vertical="center" wrapText="1"/>
    </xf>
    <xf numFmtId="1" fontId="97" fillId="0" borderId="11" xfId="3" applyNumberFormat="1" applyFont="1" applyFill="1" applyBorder="1" applyAlignment="1" applyProtection="1">
      <alignment horizontal="center" vertical="center" wrapText="1"/>
    </xf>
    <xf numFmtId="1" fontId="98" fillId="0" borderId="22" xfId="1" applyNumberFormat="1" applyFont="1" applyFill="1" applyBorder="1" applyAlignment="1">
      <alignment horizontal="center" vertical="center" wrapText="1"/>
    </xf>
    <xf numFmtId="1" fontId="98" fillId="0" borderId="9" xfId="1" applyNumberFormat="1" applyFont="1" applyFill="1" applyBorder="1" applyAlignment="1">
      <alignment horizontal="center" vertical="center" wrapText="1"/>
    </xf>
    <xf numFmtId="1" fontId="98" fillId="0" borderId="11" xfId="1" applyNumberFormat="1" applyFont="1" applyFill="1" applyBorder="1" applyAlignment="1">
      <alignment horizontal="center" vertical="center" wrapText="1"/>
    </xf>
    <xf numFmtId="9" fontId="98" fillId="0" borderId="22" xfId="1" applyFont="1" applyFill="1" applyBorder="1" applyAlignment="1">
      <alignment horizontal="center" vertical="center" wrapText="1"/>
    </xf>
    <xf numFmtId="9" fontId="98" fillId="0" borderId="9" xfId="1" applyFont="1" applyFill="1" applyBorder="1" applyAlignment="1">
      <alignment horizontal="center" vertical="center" wrapText="1"/>
    </xf>
    <xf numFmtId="9" fontId="98" fillId="0" borderId="11" xfId="1" applyFont="1" applyFill="1" applyBorder="1" applyAlignment="1">
      <alignment horizontal="center" vertical="center" wrapText="1"/>
    </xf>
    <xf numFmtId="1" fontId="54" fillId="0" borderId="2" xfId="0" applyNumberFormat="1" applyFont="1" applyBorder="1" applyAlignment="1">
      <alignment horizontal="center" vertical="center" wrapText="1"/>
    </xf>
    <xf numFmtId="10" fontId="8" fillId="0" borderId="6" xfId="0" applyNumberFormat="1" applyFont="1" applyFill="1" applyBorder="1" applyAlignment="1">
      <alignment horizontal="center" vertical="center"/>
    </xf>
    <xf numFmtId="10" fontId="8" fillId="0" borderId="9" xfId="0" applyNumberFormat="1" applyFont="1" applyFill="1" applyBorder="1" applyAlignment="1">
      <alignment horizontal="center" vertical="center"/>
    </xf>
    <xf numFmtId="0" fontId="8" fillId="0" borderId="6" xfId="0" applyNumberFormat="1" applyFont="1" applyFill="1" applyBorder="1" applyAlignment="1">
      <alignment horizontal="center" vertical="center" wrapText="1"/>
    </xf>
    <xf numFmtId="0" fontId="8" fillId="0" borderId="9" xfId="0" applyNumberFormat="1" applyFont="1" applyFill="1" applyBorder="1" applyAlignment="1">
      <alignment horizontal="center" vertical="center" wrapText="1"/>
    </xf>
    <xf numFmtId="0" fontId="8" fillId="0" borderId="11" xfId="0" applyNumberFormat="1" applyFont="1" applyFill="1" applyBorder="1" applyAlignment="1">
      <alignment horizontal="center" vertical="center" wrapText="1"/>
    </xf>
    <xf numFmtId="0" fontId="8" fillId="0" borderId="6" xfId="0" applyFont="1" applyBorder="1" applyAlignment="1">
      <alignment horizontal="center" vertical="center"/>
    </xf>
    <xf numFmtId="0" fontId="8" fillId="0" borderId="9" xfId="0" applyFont="1" applyBorder="1" applyAlignment="1">
      <alignment horizontal="center" vertical="center"/>
    </xf>
    <xf numFmtId="9" fontId="8" fillId="0" borderId="6" xfId="0" applyNumberFormat="1" applyFont="1" applyBorder="1" applyAlignment="1">
      <alignment horizontal="center" vertical="center"/>
    </xf>
    <xf numFmtId="9" fontId="8" fillId="0" borderId="9" xfId="0" applyNumberFormat="1" applyFont="1" applyBorder="1" applyAlignment="1">
      <alignment horizontal="center" vertical="center"/>
    </xf>
    <xf numFmtId="10" fontId="91" fillId="0" borderId="6" xfId="1" applyNumberFormat="1" applyFont="1" applyFill="1" applyBorder="1" applyAlignment="1">
      <alignment horizontal="center" vertical="center" wrapText="1"/>
    </xf>
    <xf numFmtId="10" fontId="91" fillId="0" borderId="32" xfId="1" applyNumberFormat="1" applyFont="1" applyFill="1" applyBorder="1" applyAlignment="1">
      <alignment horizontal="center" vertical="center" wrapText="1"/>
    </xf>
    <xf numFmtId="9" fontId="91" fillId="0" borderId="9" xfId="0" applyNumberFormat="1" applyFont="1" applyFill="1" applyBorder="1" applyAlignment="1">
      <alignment horizontal="center" vertical="center" wrapText="1"/>
    </xf>
    <xf numFmtId="1" fontId="91" fillId="0" borderId="6" xfId="1" applyNumberFormat="1" applyFont="1" applyFill="1" applyBorder="1" applyAlignment="1">
      <alignment horizontal="center" vertical="center" wrapText="1"/>
    </xf>
    <xf numFmtId="1" fontId="91" fillId="0" borderId="32" xfId="1" applyNumberFormat="1" applyFont="1" applyFill="1" applyBorder="1" applyAlignment="1">
      <alignment horizontal="center" vertical="center" wrapText="1"/>
    </xf>
    <xf numFmtId="9" fontId="91" fillId="0" borderId="22" xfId="1" applyFont="1" applyFill="1" applyBorder="1" applyAlignment="1">
      <alignment horizontal="center" vertical="center" wrapText="1"/>
    </xf>
    <xf numFmtId="0" fontId="54" fillId="0" borderId="2" xfId="0" applyFont="1" applyBorder="1" applyAlignment="1">
      <alignment horizontal="center" vertical="center"/>
    </xf>
    <xf numFmtId="0" fontId="92" fillId="0" borderId="2" xfId="0" applyFont="1" applyFill="1" applyBorder="1" applyAlignment="1">
      <alignment horizontal="center" vertical="center" wrapText="1"/>
    </xf>
    <xf numFmtId="1" fontId="8" fillId="0" borderId="6" xfId="1" applyNumberFormat="1" applyFont="1" applyFill="1" applyBorder="1" applyAlignment="1">
      <alignment horizontal="center" vertical="center"/>
    </xf>
    <xf numFmtId="1" fontId="8" fillId="0" borderId="9" xfId="1" applyNumberFormat="1" applyFont="1" applyFill="1" applyBorder="1" applyAlignment="1">
      <alignment horizontal="center" vertical="center"/>
    </xf>
    <xf numFmtId="1" fontId="8" fillId="0" borderId="11" xfId="1" applyNumberFormat="1" applyFont="1" applyFill="1" applyBorder="1" applyAlignment="1">
      <alignment horizontal="center" vertical="center"/>
    </xf>
    <xf numFmtId="1" fontId="91" fillId="0" borderId="22" xfId="1" applyNumberFormat="1" applyFont="1" applyFill="1" applyBorder="1" applyAlignment="1">
      <alignment horizontal="center" vertical="center" wrapText="1"/>
    </xf>
    <xf numFmtId="1" fontId="91" fillId="0" borderId="9" xfId="1" applyNumberFormat="1" applyFont="1" applyFill="1" applyBorder="1" applyAlignment="1">
      <alignment horizontal="center" vertical="center" wrapText="1"/>
    </xf>
    <xf numFmtId="1" fontId="91" fillId="0" borderId="11" xfId="1" applyNumberFormat="1" applyFont="1" applyFill="1" applyBorder="1" applyAlignment="1">
      <alignment horizontal="center" vertical="center" wrapText="1"/>
    </xf>
    <xf numFmtId="9" fontId="8" fillId="0" borderId="6" xfId="1" applyNumberFormat="1" applyFont="1" applyFill="1" applyBorder="1" applyAlignment="1">
      <alignment horizontal="center" vertical="center"/>
    </xf>
    <xf numFmtId="9" fontId="8" fillId="0" borderId="9" xfId="1" applyNumberFormat="1" applyFont="1" applyFill="1" applyBorder="1" applyAlignment="1">
      <alignment horizontal="center" vertical="center"/>
    </xf>
    <xf numFmtId="9" fontId="8" fillId="0" borderId="11" xfId="1" applyNumberFormat="1" applyFont="1" applyFill="1" applyBorder="1" applyAlignment="1">
      <alignment horizontal="center" vertical="center"/>
    </xf>
    <xf numFmtId="9" fontId="91" fillId="2" borderId="22" xfId="1" applyFont="1" applyFill="1" applyBorder="1" applyAlignment="1">
      <alignment horizontal="center" vertical="center" wrapText="1"/>
    </xf>
    <xf numFmtId="9" fontId="91" fillId="2" borderId="9" xfId="1" applyFont="1" applyFill="1" applyBorder="1" applyAlignment="1">
      <alignment horizontal="center" vertical="center" wrapText="1"/>
    </xf>
    <xf numFmtId="9" fontId="91" fillId="2" borderId="11" xfId="1"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164" fontId="91" fillId="0" borderId="6" xfId="0" applyNumberFormat="1" applyFont="1" applyBorder="1" applyAlignment="1">
      <alignment horizontal="center" vertical="center"/>
    </xf>
    <xf numFmtId="164" fontId="91" fillId="0" borderId="9" xfId="0" applyNumberFormat="1" applyFont="1" applyBorder="1" applyAlignment="1">
      <alignment horizontal="center" vertical="center"/>
    </xf>
    <xf numFmtId="164" fontId="91" fillId="0" borderId="11" xfId="0" applyNumberFormat="1" applyFont="1" applyBorder="1" applyAlignment="1">
      <alignment horizontal="center" vertical="center"/>
    </xf>
    <xf numFmtId="0" fontId="91" fillId="0" borderId="6" xfId="1" applyNumberFormat="1" applyFont="1" applyBorder="1" applyAlignment="1">
      <alignment horizontal="center" vertical="center" wrapText="1"/>
    </xf>
    <xf numFmtId="0" fontId="91" fillId="0" borderId="9" xfId="1" applyNumberFormat="1" applyFont="1" applyBorder="1" applyAlignment="1">
      <alignment horizontal="center" vertical="center" wrapText="1"/>
    </xf>
    <xf numFmtId="0" fontId="91" fillId="0" borderId="11" xfId="1" applyNumberFormat="1" applyFont="1" applyBorder="1" applyAlignment="1">
      <alignment horizontal="center" vertical="center" wrapText="1"/>
    </xf>
    <xf numFmtId="10" fontId="91" fillId="0" borderId="6" xfId="1" applyNumberFormat="1" applyFont="1" applyBorder="1" applyAlignment="1">
      <alignment horizontal="center" vertical="center" wrapText="1"/>
    </xf>
    <xf numFmtId="10" fontId="91" fillId="0" borderId="9" xfId="1" applyNumberFormat="1" applyFont="1" applyBorder="1" applyAlignment="1">
      <alignment horizontal="center" vertical="center" wrapText="1"/>
    </xf>
    <xf numFmtId="10" fontId="91" fillId="0" borderId="11" xfId="1" applyNumberFormat="1" applyFont="1" applyBorder="1" applyAlignment="1">
      <alignment horizontal="center" vertical="center" wrapText="1"/>
    </xf>
    <xf numFmtId="0" fontId="8" fillId="0" borderId="11" xfId="0" applyFont="1" applyBorder="1" applyAlignment="1">
      <alignment horizontal="center" vertical="center"/>
    </xf>
    <xf numFmtId="16" fontId="91" fillId="0" borderId="6" xfId="0" applyNumberFormat="1" applyFont="1" applyFill="1" applyBorder="1" applyAlignment="1">
      <alignment horizontal="center" vertical="center"/>
    </xf>
    <xf numFmtId="9" fontId="8" fillId="0" borderId="11" xfId="0" applyNumberFormat="1" applyFont="1" applyBorder="1" applyAlignment="1">
      <alignment horizontal="center" vertical="center"/>
    </xf>
    <xf numFmtId="9" fontId="8" fillId="0" borderId="6" xfId="0" applyNumberFormat="1" applyFont="1" applyFill="1" applyBorder="1" applyAlignment="1">
      <alignment horizontal="center" vertical="center" wrapText="1"/>
    </xf>
    <xf numFmtId="9" fontId="8" fillId="0" borderId="9" xfId="0" applyNumberFormat="1" applyFont="1" applyFill="1" applyBorder="1" applyAlignment="1">
      <alignment horizontal="center" vertical="center" wrapText="1"/>
    </xf>
    <xf numFmtId="9" fontId="8" fillId="0" borderId="11" xfId="0" applyNumberFormat="1"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49" fontId="8" fillId="0" borderId="9" xfId="0" applyNumberFormat="1" applyFont="1" applyFill="1" applyBorder="1" applyAlignment="1">
      <alignment horizontal="center" vertical="center" wrapText="1"/>
    </xf>
    <xf numFmtId="9" fontId="8" fillId="2" borderId="6" xfId="0" applyNumberFormat="1" applyFont="1" applyFill="1" applyBorder="1" applyAlignment="1">
      <alignment horizontal="center" vertical="center" wrapText="1"/>
    </xf>
    <xf numFmtId="0" fontId="91" fillId="0" borderId="3" xfId="0" applyFont="1" applyBorder="1" applyAlignment="1">
      <alignment horizontal="center" vertical="center" wrapText="1"/>
    </xf>
    <xf numFmtId="0" fontId="91" fillId="0" borderId="5" xfId="0" applyFont="1" applyBorder="1" applyAlignment="1">
      <alignment horizontal="center" vertical="center" wrapText="1"/>
    </xf>
    <xf numFmtId="1" fontId="91" fillId="0" borderId="6" xfId="1" applyNumberFormat="1" applyFont="1" applyBorder="1" applyAlignment="1">
      <alignment horizontal="center" vertical="center"/>
    </xf>
    <xf numFmtId="1" fontId="91" fillId="0" borderId="11" xfId="1" applyNumberFormat="1" applyFont="1" applyBorder="1" applyAlignment="1">
      <alignment horizontal="center" vertical="center"/>
    </xf>
    <xf numFmtId="9" fontId="91" fillId="0" borderId="6" xfId="1" applyNumberFormat="1" applyFont="1" applyBorder="1" applyAlignment="1">
      <alignment horizontal="center" vertical="center"/>
    </xf>
    <xf numFmtId="9" fontId="91" fillId="0" borderId="11" xfId="1" applyNumberFormat="1" applyFont="1" applyBorder="1" applyAlignment="1">
      <alignment horizontal="center" vertical="center"/>
    </xf>
    <xf numFmtId="0" fontId="71" fillId="0" borderId="6" xfId="0" applyFont="1" applyBorder="1" applyAlignment="1">
      <alignment vertical="center" wrapText="1"/>
    </xf>
    <xf numFmtId="0" fontId="71" fillId="0" borderId="9" xfId="0" applyFont="1" applyBorder="1" applyAlignment="1">
      <alignment vertical="center" wrapText="1"/>
    </xf>
    <xf numFmtId="0" fontId="71" fillId="0" borderId="11" xfId="0" applyFont="1" applyBorder="1" applyAlignment="1">
      <alignment vertical="center" wrapText="1"/>
    </xf>
    <xf numFmtId="0" fontId="75" fillId="4" borderId="6" xfId="0" applyFont="1" applyFill="1" applyBorder="1" applyAlignment="1">
      <alignment horizontal="center" vertical="center" wrapText="1"/>
    </xf>
    <xf numFmtId="0" fontId="75" fillId="4" borderId="9" xfId="0" applyFont="1" applyFill="1" applyBorder="1" applyAlignment="1">
      <alignment horizontal="center" vertical="center" wrapText="1"/>
    </xf>
    <xf numFmtId="0" fontId="75" fillId="4" borderId="11" xfId="0" applyFont="1" applyFill="1" applyBorder="1" applyAlignment="1">
      <alignment horizontal="center" vertical="center" wrapText="1"/>
    </xf>
    <xf numFmtId="0" fontId="75" fillId="4" borderId="2" xfId="0" applyFont="1" applyFill="1" applyBorder="1" applyAlignment="1">
      <alignment vertical="center" wrapText="1"/>
    </xf>
    <xf numFmtId="0" fontId="71" fillId="19" borderId="3" xfId="0" applyFont="1" applyFill="1" applyBorder="1" applyAlignment="1">
      <alignment horizontal="center" vertical="center"/>
    </xf>
    <xf numFmtId="0" fontId="71" fillId="19" borderId="4" xfId="0" applyFont="1" applyFill="1" applyBorder="1" applyAlignment="1">
      <alignment horizontal="center" vertical="center"/>
    </xf>
    <xf numFmtId="0" fontId="71" fillId="19" borderId="5" xfId="0" applyFont="1" applyFill="1" applyBorder="1" applyAlignment="1">
      <alignment horizontal="center" vertical="center"/>
    </xf>
    <xf numFmtId="9" fontId="71" fillId="0" borderId="2" xfId="0" applyNumberFormat="1" applyFont="1" applyFill="1" applyBorder="1" applyAlignment="1">
      <alignment horizontal="center" vertical="center"/>
    </xf>
    <xf numFmtId="9" fontId="70" fillId="0" borderId="6" xfId="1" applyFont="1" applyFill="1" applyBorder="1" applyAlignment="1">
      <alignment horizontal="center" vertical="center" wrapText="1"/>
    </xf>
    <xf numFmtId="9" fontId="70" fillId="0" borderId="9" xfId="1" applyFont="1" applyFill="1" applyBorder="1" applyAlignment="1">
      <alignment horizontal="center" vertical="center" wrapText="1"/>
    </xf>
    <xf numFmtId="9" fontId="70" fillId="0" borderId="11" xfId="1" applyFont="1" applyFill="1" applyBorder="1" applyAlignment="1">
      <alignment horizontal="center" vertical="center" wrapText="1"/>
    </xf>
    <xf numFmtId="9" fontId="71" fillId="0" borderId="2" xfId="0" applyNumberFormat="1" applyFont="1" applyBorder="1" applyAlignment="1">
      <alignment horizontal="center" vertical="center"/>
    </xf>
    <xf numFmtId="0" fontId="70" fillId="0" borderId="6" xfId="2" applyFont="1" applyFill="1" applyBorder="1" applyAlignment="1">
      <alignment horizontal="center" vertical="center" wrapText="1"/>
    </xf>
    <xf numFmtId="0" fontId="70" fillId="0" borderId="9" xfId="2" applyFont="1" applyFill="1" applyBorder="1" applyAlignment="1">
      <alignment horizontal="center" vertical="center" wrapText="1"/>
    </xf>
    <xf numFmtId="0" fontId="70" fillId="0" borderId="11" xfId="2" applyFont="1" applyFill="1" applyBorder="1" applyAlignment="1">
      <alignment horizontal="center" vertical="center" wrapText="1"/>
    </xf>
    <xf numFmtId="1" fontId="70" fillId="0" borderId="6" xfId="2" applyNumberFormat="1" applyFont="1" applyFill="1" applyBorder="1" applyAlignment="1">
      <alignment horizontal="center" vertical="center" wrapText="1"/>
    </xf>
    <xf numFmtId="1" fontId="70" fillId="0" borderId="9" xfId="2" applyNumberFormat="1" applyFont="1" applyFill="1" applyBorder="1" applyAlignment="1">
      <alignment horizontal="center" vertical="center" wrapText="1"/>
    </xf>
    <xf numFmtId="1" fontId="70" fillId="0" borderId="11" xfId="2" applyNumberFormat="1" applyFont="1" applyFill="1" applyBorder="1" applyAlignment="1">
      <alignment horizontal="center" vertical="center" wrapText="1"/>
    </xf>
    <xf numFmtId="9" fontId="73" fillId="2" borderId="2" xfId="0" applyNumberFormat="1" applyFont="1" applyFill="1" applyBorder="1" applyAlignment="1">
      <alignment horizontal="center" vertical="center"/>
    </xf>
    <xf numFmtId="0" fontId="71" fillId="0" borderId="2" xfId="0" applyFont="1" applyFill="1" applyBorder="1" applyAlignment="1">
      <alignment horizontal="center" vertical="center"/>
    </xf>
    <xf numFmtId="0" fontId="71" fillId="0" borderId="2" xfId="0" applyFont="1" applyBorder="1" applyAlignment="1">
      <alignment horizontal="center" vertical="center" wrapText="1"/>
    </xf>
    <xf numFmtId="0" fontId="70" fillId="0" borderId="2" xfId="0" applyFont="1" applyFill="1" applyBorder="1" applyAlignment="1">
      <alignment horizontal="center" vertical="center" wrapText="1"/>
    </xf>
    <xf numFmtId="0" fontId="70" fillId="0" borderId="6" xfId="0" applyFont="1" applyFill="1" applyBorder="1" applyAlignment="1">
      <alignment horizontal="center" vertical="center" wrapText="1"/>
    </xf>
    <xf numFmtId="0" fontId="73" fillId="2" borderId="2" xfId="0" applyFont="1" applyFill="1" applyBorder="1" applyAlignment="1">
      <alignment horizontal="center" vertical="center" wrapText="1"/>
    </xf>
    <xf numFmtId="0" fontId="71" fillId="0" borderId="2" xfId="0" applyFont="1" applyBorder="1" applyAlignment="1">
      <alignment horizontal="center" vertical="center"/>
    </xf>
    <xf numFmtId="9" fontId="73" fillId="0" borderId="2" xfId="0" applyNumberFormat="1" applyFont="1" applyFill="1" applyBorder="1" applyAlignment="1">
      <alignment horizontal="center" vertical="center"/>
    </xf>
    <xf numFmtId="0" fontId="75" fillId="0" borderId="2" xfId="0" applyFont="1" applyFill="1" applyBorder="1" applyAlignment="1">
      <alignment horizontal="center" vertical="center" wrapText="1"/>
    </xf>
    <xf numFmtId="9" fontId="70" fillId="23" borderId="7" xfId="1" applyFont="1" applyFill="1" applyBorder="1" applyAlignment="1">
      <alignment horizontal="center" vertical="center" wrapText="1"/>
    </xf>
    <xf numFmtId="9" fontId="70" fillId="23" borderId="19" xfId="1" applyFont="1" applyFill="1" applyBorder="1" applyAlignment="1">
      <alignment horizontal="center" vertical="center" wrapText="1"/>
    </xf>
    <xf numFmtId="9" fontId="70" fillId="23" borderId="8" xfId="1" applyFont="1" applyFill="1" applyBorder="1" applyAlignment="1">
      <alignment horizontal="center" vertical="center" wrapText="1"/>
    </xf>
    <xf numFmtId="9" fontId="70" fillId="23" borderId="12" xfId="1" applyFont="1" applyFill="1" applyBorder="1" applyAlignment="1">
      <alignment horizontal="center" vertical="center" wrapText="1"/>
    </xf>
    <xf numFmtId="9" fontId="70" fillId="23" borderId="17" xfId="1" applyFont="1" applyFill="1" applyBorder="1" applyAlignment="1">
      <alignment horizontal="center" vertical="center" wrapText="1"/>
    </xf>
    <xf numFmtId="9" fontId="70" fillId="23" borderId="13" xfId="1" applyFont="1" applyFill="1" applyBorder="1" applyAlignment="1">
      <alignment horizontal="center" vertical="center" wrapText="1"/>
    </xf>
    <xf numFmtId="0" fontId="70" fillId="0" borderId="6" xfId="2" applyFont="1" applyBorder="1" applyAlignment="1">
      <alignment horizontal="center" vertical="center" textRotation="90" wrapText="1"/>
    </xf>
    <xf numFmtId="0" fontId="70" fillId="0" borderId="9" xfId="2" applyFont="1" applyBorder="1" applyAlignment="1">
      <alignment horizontal="center" vertical="center" textRotation="90" wrapText="1"/>
    </xf>
    <xf numFmtId="0" fontId="70" fillId="0" borderId="11" xfId="2" applyFont="1" applyBorder="1" applyAlignment="1">
      <alignment horizontal="center" vertical="center" textRotation="90" wrapText="1"/>
    </xf>
    <xf numFmtId="16" fontId="73" fillId="0" borderId="2" xfId="0" applyNumberFormat="1" applyFont="1" applyFill="1" applyBorder="1" applyAlignment="1">
      <alignment horizontal="center" vertical="center"/>
    </xf>
    <xf numFmtId="0" fontId="73" fillId="0" borderId="2" xfId="0" applyNumberFormat="1" applyFont="1" applyFill="1" applyBorder="1" applyAlignment="1">
      <alignment horizontal="center" vertical="center"/>
    </xf>
    <xf numFmtId="0" fontId="73" fillId="2" borderId="2" xfId="0" applyFont="1" applyFill="1" applyBorder="1" applyAlignment="1">
      <alignment horizontal="center" vertical="center"/>
    </xf>
    <xf numFmtId="0" fontId="70" fillId="0" borderId="6" xfId="2" applyFont="1" applyBorder="1" applyAlignment="1">
      <alignment horizontal="center" vertical="center" wrapText="1"/>
    </xf>
    <xf numFmtId="0" fontId="70" fillId="0" borderId="9" xfId="2" applyFont="1" applyBorder="1" applyAlignment="1">
      <alignment horizontal="center" vertical="center" wrapText="1"/>
    </xf>
    <xf numFmtId="0" fontId="70" fillId="0" borderId="11" xfId="2" applyFont="1" applyBorder="1" applyAlignment="1">
      <alignment horizontal="center" vertical="center" wrapText="1"/>
    </xf>
    <xf numFmtId="0" fontId="70" fillId="0" borderId="6" xfId="2" applyFont="1" applyBorder="1" applyAlignment="1">
      <alignment horizontal="left" vertical="center" wrapText="1"/>
    </xf>
    <xf numFmtId="0" fontId="70" fillId="0" borderId="9" xfId="2" applyFont="1" applyBorder="1" applyAlignment="1">
      <alignment horizontal="left" vertical="center" wrapText="1"/>
    </xf>
    <xf numFmtId="0" fontId="70" fillId="0" borderId="11" xfId="2" applyFont="1" applyBorder="1" applyAlignment="1">
      <alignment horizontal="left" vertical="center" wrapText="1"/>
    </xf>
    <xf numFmtId="9" fontId="70" fillId="3" borderId="6" xfId="1" applyFont="1" applyFill="1" applyBorder="1" applyAlignment="1">
      <alignment horizontal="center" vertical="center" wrapText="1"/>
    </xf>
    <xf numFmtId="9" fontId="70" fillId="3" borderId="9" xfId="1" applyFont="1" applyFill="1" applyBorder="1" applyAlignment="1">
      <alignment horizontal="center" vertical="center" wrapText="1"/>
    </xf>
    <xf numFmtId="9" fontId="70" fillId="3" borderId="11" xfId="1" applyFont="1" applyFill="1" applyBorder="1" applyAlignment="1">
      <alignment horizontal="center" vertical="center" wrapText="1"/>
    </xf>
    <xf numFmtId="0" fontId="72" fillId="19" borderId="3" xfId="0" applyFont="1" applyFill="1" applyBorder="1" applyAlignment="1">
      <alignment horizontal="center" vertical="center"/>
    </xf>
    <xf numFmtId="0" fontId="72" fillId="19" borderId="4" xfId="0" applyFont="1" applyFill="1" applyBorder="1" applyAlignment="1">
      <alignment horizontal="center" vertical="center"/>
    </xf>
    <xf numFmtId="0" fontId="72" fillId="19" borderId="5" xfId="0" applyFont="1" applyFill="1" applyBorder="1" applyAlignment="1">
      <alignment horizontal="center" vertical="center"/>
    </xf>
    <xf numFmtId="9" fontId="70" fillId="22" borderId="6" xfId="1" applyFont="1" applyFill="1" applyBorder="1" applyAlignment="1">
      <alignment horizontal="center" vertical="center" wrapText="1"/>
    </xf>
    <xf numFmtId="9" fontId="70" fillId="22" borderId="9" xfId="1" applyFont="1" applyFill="1" applyBorder="1" applyAlignment="1">
      <alignment horizontal="center" vertical="center" wrapText="1"/>
    </xf>
    <xf numFmtId="9" fontId="70" fillId="22" borderId="11" xfId="1" applyFont="1" applyFill="1" applyBorder="1" applyAlignment="1">
      <alignment horizontal="center" vertical="center" wrapText="1"/>
    </xf>
    <xf numFmtId="0" fontId="70" fillId="0" borderId="2" xfId="2" applyFont="1" applyBorder="1" applyAlignment="1">
      <alignment horizontal="left" wrapText="1"/>
    </xf>
    <xf numFmtId="0" fontId="73" fillId="0" borderId="2" xfId="0" applyFont="1" applyFill="1" applyBorder="1" applyAlignment="1">
      <alignment horizontal="center" vertical="center" wrapText="1"/>
    </xf>
    <xf numFmtId="1" fontId="71" fillId="0" borderId="6" xfId="0" applyNumberFormat="1" applyFont="1" applyBorder="1" applyAlignment="1">
      <alignment horizontal="center" vertical="center"/>
    </xf>
    <xf numFmtId="1" fontId="71" fillId="0" borderId="9" xfId="0" applyNumberFormat="1" applyFont="1" applyBorder="1" applyAlignment="1">
      <alignment horizontal="center" vertical="center"/>
    </xf>
    <xf numFmtId="1" fontId="71" fillId="0" borderId="2" xfId="0" applyNumberFormat="1" applyFont="1" applyBorder="1" applyAlignment="1">
      <alignment horizontal="center" vertical="center"/>
    </xf>
    <xf numFmtId="0" fontId="71" fillId="0" borderId="6" xfId="0" applyFont="1" applyBorder="1" applyAlignment="1">
      <alignment horizontal="center" vertical="center" wrapText="1"/>
    </xf>
    <xf numFmtId="0" fontId="71" fillId="0" borderId="9" xfId="0" applyFont="1" applyBorder="1" applyAlignment="1">
      <alignment horizontal="center" vertical="center" wrapText="1"/>
    </xf>
    <xf numFmtId="0" fontId="71" fillId="0" borderId="7" xfId="0" applyFont="1" applyBorder="1" applyAlignment="1">
      <alignment horizontal="center" vertical="center" wrapText="1"/>
    </xf>
    <xf numFmtId="0" fontId="71" fillId="0" borderId="8" xfId="0" applyFont="1" applyBorder="1" applyAlignment="1">
      <alignment horizontal="center" vertical="center" wrapText="1"/>
    </xf>
    <xf numFmtId="0" fontId="71" fillId="0" borderId="10" xfId="0" applyFont="1" applyBorder="1" applyAlignment="1">
      <alignment horizontal="center" vertical="center" wrapText="1"/>
    </xf>
    <xf numFmtId="0" fontId="71" fillId="0" borderId="1" xfId="0" applyFont="1" applyBorder="1" applyAlignment="1">
      <alignment horizontal="center" vertical="center" wrapText="1"/>
    </xf>
    <xf numFmtId="1" fontId="71" fillId="0" borderId="6" xfId="0" applyNumberFormat="1" applyFont="1" applyBorder="1" applyAlignment="1">
      <alignment horizontal="center" vertical="center" wrapText="1"/>
    </xf>
    <xf numFmtId="1" fontId="71" fillId="0" borderId="9" xfId="0" applyNumberFormat="1" applyFont="1" applyBorder="1" applyAlignment="1">
      <alignment horizontal="center" vertical="center" wrapText="1"/>
    </xf>
    <xf numFmtId="0" fontId="70" fillId="0" borderId="3" xfId="2" applyFont="1" applyBorder="1" applyAlignment="1">
      <alignment wrapText="1"/>
    </xf>
    <xf numFmtId="0" fontId="70" fillId="0" borderId="4" xfId="2" applyFont="1" applyBorder="1" applyAlignment="1">
      <alignment wrapText="1"/>
    </xf>
    <xf numFmtId="0" fontId="70" fillId="0" borderId="5" xfId="2" applyFont="1" applyBorder="1" applyAlignment="1">
      <alignment wrapText="1"/>
    </xf>
    <xf numFmtId="0" fontId="70" fillId="0" borderId="3" xfId="2" applyFont="1" applyBorder="1" applyAlignment="1">
      <alignment horizontal="center" vertical="center"/>
    </xf>
    <xf numFmtId="0" fontId="70" fillId="0" borderId="4" xfId="2" applyFont="1" applyBorder="1" applyAlignment="1">
      <alignment horizontal="center" vertical="center"/>
    </xf>
    <xf numFmtId="0" fontId="70" fillId="0" borderId="5" xfId="2" applyFont="1" applyBorder="1" applyAlignment="1">
      <alignment horizontal="center" vertical="center"/>
    </xf>
    <xf numFmtId="0" fontId="70" fillId="0" borderId="3" xfId="2" applyFont="1" applyBorder="1" applyAlignment="1">
      <alignment horizontal="left" wrapText="1"/>
    </xf>
    <xf numFmtId="0" fontId="70" fillId="0" borderId="4" xfId="2" applyFont="1" applyBorder="1" applyAlignment="1">
      <alignment horizontal="left" wrapText="1"/>
    </xf>
    <xf numFmtId="0" fontId="70" fillId="0" borderId="5" xfId="2" applyFont="1" applyBorder="1" applyAlignment="1">
      <alignment horizontal="left" wrapText="1"/>
    </xf>
    <xf numFmtId="0" fontId="75" fillId="0" borderId="6" xfId="0" applyFont="1" applyFill="1" applyBorder="1" applyAlignment="1">
      <alignment horizontal="center" vertical="center" wrapText="1"/>
    </xf>
    <xf numFmtId="0" fontId="75" fillId="0" borderId="9" xfId="0" applyFont="1" applyFill="1" applyBorder="1" applyAlignment="1">
      <alignment horizontal="center" vertical="center" wrapText="1"/>
    </xf>
    <xf numFmtId="0" fontId="75" fillId="0" borderId="11" xfId="0" applyFont="1" applyFill="1" applyBorder="1" applyAlignment="1">
      <alignment horizontal="center" vertical="center" wrapText="1"/>
    </xf>
    <xf numFmtId="0" fontId="70" fillId="3" borderId="6" xfId="2" applyFont="1" applyFill="1" applyBorder="1" applyAlignment="1">
      <alignment horizontal="center" vertical="center" textRotation="90" wrapText="1"/>
    </xf>
    <xf numFmtId="0" fontId="70" fillId="3" borderId="9" xfId="2" applyFont="1" applyFill="1" applyBorder="1" applyAlignment="1">
      <alignment horizontal="center" vertical="center" textRotation="90" wrapText="1"/>
    </xf>
    <xf numFmtId="0" fontId="70" fillId="3" borderId="11" xfId="2" applyFont="1" applyFill="1" applyBorder="1" applyAlignment="1">
      <alignment horizontal="center" vertical="center" textRotation="90" wrapText="1"/>
    </xf>
    <xf numFmtId="0" fontId="70" fillId="0" borderId="3" xfId="2" applyFont="1" applyBorder="1" applyAlignment="1">
      <alignment horizontal="center" wrapText="1"/>
    </xf>
    <xf numFmtId="0" fontId="70" fillId="0" borderId="4" xfId="2" applyFont="1" applyBorder="1" applyAlignment="1">
      <alignment horizontal="center" wrapText="1"/>
    </xf>
    <xf numFmtId="0" fontId="70" fillId="0" borderId="5" xfId="2" applyFont="1" applyBorder="1" applyAlignment="1">
      <alignment horizontal="center" wrapText="1"/>
    </xf>
    <xf numFmtId="0" fontId="70" fillId="0" borderId="3" xfId="2" applyFont="1" applyBorder="1" applyAlignment="1">
      <alignment horizontal="center" vertical="center" wrapText="1"/>
    </xf>
    <xf numFmtId="0" fontId="70" fillId="0" borderId="4" xfId="2" applyFont="1" applyBorder="1" applyAlignment="1">
      <alignment horizontal="center" vertical="center" wrapText="1"/>
    </xf>
    <xf numFmtId="0" fontId="70" fillId="0" borderId="5" xfId="2" applyFont="1" applyBorder="1" applyAlignment="1">
      <alignment horizontal="center" vertical="center" wrapText="1"/>
    </xf>
    <xf numFmtId="0" fontId="70" fillId="0" borderId="3" xfId="2" applyFont="1" applyFill="1" applyBorder="1" applyAlignment="1">
      <alignment horizontal="center" vertical="center" wrapText="1"/>
    </xf>
    <xf numFmtId="0" fontId="70" fillId="0" borderId="4" xfId="2" applyFont="1" applyFill="1" applyBorder="1" applyAlignment="1">
      <alignment horizontal="center" vertical="center" wrapText="1"/>
    </xf>
    <xf numFmtId="0" fontId="70" fillId="0" borderId="5" xfId="2" applyFont="1" applyFill="1" applyBorder="1" applyAlignment="1">
      <alignment horizontal="center" vertical="center" wrapText="1"/>
    </xf>
    <xf numFmtId="0" fontId="72" fillId="0" borderId="6" xfId="0" applyFont="1" applyBorder="1" applyAlignment="1">
      <alignment horizontal="center" vertical="center" wrapText="1"/>
    </xf>
    <xf numFmtId="0" fontId="72" fillId="0" borderId="9" xfId="0" applyFont="1" applyBorder="1" applyAlignment="1">
      <alignment horizontal="center" vertical="center" wrapText="1"/>
    </xf>
    <xf numFmtId="0" fontId="72" fillId="0" borderId="11" xfId="0" applyFont="1" applyBorder="1" applyAlignment="1">
      <alignment horizontal="center" vertical="center" wrapText="1"/>
    </xf>
    <xf numFmtId="0" fontId="70" fillId="0" borderId="6" xfId="0" applyFont="1" applyBorder="1" applyAlignment="1">
      <alignment horizontal="center" vertical="center" wrapText="1"/>
    </xf>
    <xf numFmtId="0" fontId="70" fillId="0" borderId="9" xfId="0" applyFont="1" applyBorder="1" applyAlignment="1">
      <alignment horizontal="center" vertical="center" wrapText="1"/>
    </xf>
    <xf numFmtId="0" fontId="70" fillId="0" borderId="11" xfId="0" applyFont="1" applyBorder="1" applyAlignment="1">
      <alignment horizontal="center" vertical="center" wrapText="1"/>
    </xf>
    <xf numFmtId="0" fontId="70" fillId="0" borderId="7" xfId="2" applyFont="1" applyFill="1" applyBorder="1" applyAlignment="1">
      <alignment horizontal="center" vertical="center" wrapText="1"/>
    </xf>
    <xf numFmtId="0" fontId="70" fillId="0" borderId="8" xfId="2" applyFont="1" applyFill="1" applyBorder="1" applyAlignment="1">
      <alignment horizontal="center" vertical="center" wrapText="1"/>
    </xf>
    <xf numFmtId="0" fontId="70" fillId="0" borderId="10" xfId="2" applyFont="1" applyFill="1" applyBorder="1" applyAlignment="1">
      <alignment horizontal="center" vertical="center" wrapText="1"/>
    </xf>
    <xf numFmtId="0" fontId="70" fillId="0" borderId="1" xfId="2" applyFont="1" applyFill="1" applyBorder="1" applyAlignment="1">
      <alignment horizontal="center" vertical="center" wrapText="1"/>
    </xf>
    <xf numFmtId="0" fontId="70" fillId="0" borderId="12" xfId="2" applyFont="1" applyFill="1" applyBorder="1" applyAlignment="1">
      <alignment horizontal="center" vertical="center" wrapText="1"/>
    </xf>
    <xf numFmtId="0" fontId="70" fillId="0" borderId="13" xfId="2" applyFont="1" applyFill="1" applyBorder="1" applyAlignment="1">
      <alignment horizontal="center" vertical="center" wrapText="1"/>
    </xf>
    <xf numFmtId="1" fontId="70" fillId="0" borderId="3" xfId="2" applyNumberFormat="1" applyFont="1" applyBorder="1" applyAlignment="1">
      <alignment horizontal="left" wrapText="1"/>
    </xf>
    <xf numFmtId="1" fontId="70" fillId="0" borderId="4" xfId="2" applyNumberFormat="1" applyFont="1" applyBorder="1" applyAlignment="1">
      <alignment horizontal="left" wrapText="1"/>
    </xf>
    <xf numFmtId="1" fontId="70" fillId="0" borderId="5" xfId="2" applyNumberFormat="1" applyFont="1" applyBorder="1" applyAlignment="1">
      <alignment horizontal="left" wrapText="1"/>
    </xf>
    <xf numFmtId="0" fontId="73" fillId="0" borderId="2" xfId="0" applyFont="1" applyFill="1" applyBorder="1" applyAlignment="1">
      <alignment horizontal="center" vertical="center"/>
    </xf>
    <xf numFmtId="0" fontId="75" fillId="0" borderId="6" xfId="2" applyFont="1" applyFill="1" applyBorder="1" applyAlignment="1">
      <alignment horizontal="center" vertical="center" wrapText="1"/>
    </xf>
    <xf numFmtId="0" fontId="75" fillId="0" borderId="9" xfId="2" applyFont="1" applyFill="1" applyBorder="1" applyAlignment="1">
      <alignment horizontal="center" vertical="center" wrapText="1"/>
    </xf>
    <xf numFmtId="0" fontId="70" fillId="22" borderId="6" xfId="2" applyFont="1" applyFill="1" applyBorder="1" applyAlignment="1">
      <alignment horizontal="center" vertical="center" textRotation="90" wrapText="1"/>
    </xf>
    <xf numFmtId="0" fontId="70" fillId="22" borderId="9" xfId="2" applyFont="1" applyFill="1" applyBorder="1" applyAlignment="1">
      <alignment horizontal="center" vertical="center" textRotation="90" wrapText="1"/>
    </xf>
    <xf numFmtId="0" fontId="70" fillId="22" borderId="11" xfId="2" applyFont="1" applyFill="1" applyBorder="1" applyAlignment="1">
      <alignment horizontal="center" vertical="center" textRotation="90" wrapText="1"/>
    </xf>
    <xf numFmtId="0" fontId="67" fillId="0" borderId="3" xfId="0" applyFont="1" applyFill="1" applyBorder="1" applyAlignment="1">
      <alignment horizontal="center" vertical="center" wrapText="1"/>
    </xf>
    <xf numFmtId="0" fontId="67" fillId="0" borderId="4" xfId="0" applyFont="1" applyFill="1" applyBorder="1" applyAlignment="1">
      <alignment horizontal="center" vertical="center" wrapText="1"/>
    </xf>
    <xf numFmtId="0" fontId="67" fillId="0" borderId="5" xfId="0" applyFont="1" applyFill="1" applyBorder="1" applyAlignment="1">
      <alignment horizontal="center" vertical="center" wrapText="1"/>
    </xf>
    <xf numFmtId="9" fontId="67" fillId="0" borderId="6" xfId="1" applyFont="1" applyFill="1" applyBorder="1" applyAlignment="1">
      <alignment horizontal="center" vertical="center" wrapText="1"/>
    </xf>
    <xf numFmtId="9" fontId="67" fillId="0" borderId="9" xfId="1" applyFont="1" applyFill="1" applyBorder="1" applyAlignment="1">
      <alignment horizontal="center" vertical="center" wrapText="1"/>
    </xf>
    <xf numFmtId="9" fontId="67" fillId="0" borderId="11" xfId="1" applyFont="1" applyFill="1" applyBorder="1" applyAlignment="1">
      <alignment horizontal="center" vertical="center" wrapText="1"/>
    </xf>
    <xf numFmtId="0" fontId="67" fillId="0" borderId="6" xfId="0" applyFont="1" applyFill="1" applyBorder="1" applyAlignment="1">
      <alignment horizontal="center" vertical="center" wrapText="1"/>
    </xf>
    <xf numFmtId="0" fontId="67" fillId="0" borderId="11" xfId="0" applyFont="1" applyFill="1" applyBorder="1" applyAlignment="1">
      <alignment horizontal="center" vertical="center" wrapText="1"/>
    </xf>
    <xf numFmtId="9" fontId="69" fillId="0" borderId="3" xfId="1" applyFont="1" applyFill="1" applyBorder="1" applyAlignment="1">
      <alignment horizontal="center" vertical="center" wrapText="1"/>
    </xf>
    <xf numFmtId="9" fontId="69" fillId="0" borderId="4" xfId="1" applyFont="1" applyFill="1" applyBorder="1" applyAlignment="1">
      <alignment horizontal="center" vertical="center" wrapText="1"/>
    </xf>
    <xf numFmtId="9" fontId="69" fillId="0" borderId="5" xfId="1" applyFont="1" applyFill="1" applyBorder="1" applyAlignment="1">
      <alignment horizontal="center" vertical="center" wrapText="1"/>
    </xf>
    <xf numFmtId="9" fontId="67" fillId="0" borderId="2" xfId="1" applyFont="1" applyFill="1" applyBorder="1" applyAlignment="1">
      <alignment horizontal="center" wrapText="1"/>
    </xf>
    <xf numFmtId="9" fontId="67" fillId="16" borderId="6" xfId="1" applyFont="1" applyFill="1" applyBorder="1" applyAlignment="1">
      <alignment horizontal="center" vertical="center"/>
    </xf>
    <xf numFmtId="9" fontId="67" fillId="16" borderId="9" xfId="1" applyFont="1" applyFill="1" applyBorder="1" applyAlignment="1">
      <alignment horizontal="center" vertical="center"/>
    </xf>
    <xf numFmtId="9" fontId="67" fillId="17" borderId="6" xfId="1" applyFont="1" applyFill="1" applyBorder="1" applyAlignment="1">
      <alignment horizontal="center" vertical="center"/>
    </xf>
    <xf numFmtId="9" fontId="67" fillId="17" borderId="9" xfId="1" applyFont="1" applyFill="1" applyBorder="1" applyAlignment="1">
      <alignment horizontal="center" vertical="center"/>
    </xf>
    <xf numFmtId="10" fontId="67" fillId="17" borderId="6" xfId="1" applyNumberFormat="1" applyFont="1" applyFill="1" applyBorder="1" applyAlignment="1">
      <alignment horizontal="center" vertical="center"/>
    </xf>
    <xf numFmtId="10" fontId="67" fillId="17" borderId="9" xfId="1" applyNumberFormat="1" applyFont="1" applyFill="1" applyBorder="1" applyAlignment="1">
      <alignment horizontal="center" vertical="center"/>
    </xf>
    <xf numFmtId="10" fontId="67" fillId="16" borderId="6" xfId="0" applyNumberFormat="1" applyFont="1" applyFill="1" applyBorder="1" applyAlignment="1">
      <alignment horizontal="center" vertical="center"/>
    </xf>
    <xf numFmtId="10" fontId="67" fillId="16" borderId="9" xfId="0" applyNumberFormat="1" applyFont="1" applyFill="1" applyBorder="1" applyAlignment="1">
      <alignment horizontal="center" vertical="center"/>
    </xf>
    <xf numFmtId="164" fontId="67" fillId="17" borderId="6" xfId="0" applyNumberFormat="1" applyFont="1" applyFill="1" applyBorder="1" applyAlignment="1">
      <alignment horizontal="center" vertical="center"/>
    </xf>
    <xf numFmtId="164" fontId="67" fillId="17" borderId="9" xfId="0" applyNumberFormat="1" applyFont="1" applyFill="1" applyBorder="1" applyAlignment="1">
      <alignment horizontal="center" vertical="center"/>
    </xf>
    <xf numFmtId="0" fontId="67" fillId="0" borderId="6" xfId="0" applyFont="1" applyFill="1" applyBorder="1" applyAlignment="1">
      <alignment horizontal="center" vertical="center"/>
    </xf>
    <xf numFmtId="0" fontId="67" fillId="0" borderId="11" xfId="0" applyFont="1" applyFill="1" applyBorder="1" applyAlignment="1">
      <alignment horizontal="center" vertical="center"/>
    </xf>
    <xf numFmtId="10" fontId="67" fillId="0" borderId="6" xfId="0" applyNumberFormat="1" applyFont="1" applyFill="1" applyBorder="1" applyAlignment="1">
      <alignment horizontal="center" vertical="center"/>
    </xf>
    <xf numFmtId="10" fontId="67" fillId="0" borderId="11" xfId="0" applyNumberFormat="1" applyFont="1" applyFill="1" applyBorder="1" applyAlignment="1">
      <alignment horizontal="center" vertical="center"/>
    </xf>
    <xf numFmtId="0" fontId="67" fillId="0" borderId="9" xfId="0" applyFont="1" applyFill="1" applyBorder="1" applyAlignment="1">
      <alignment horizontal="center" vertical="center"/>
    </xf>
    <xf numFmtId="9" fontId="67" fillId="0" borderId="6" xfId="0" applyNumberFormat="1" applyFont="1" applyFill="1" applyBorder="1" applyAlignment="1">
      <alignment horizontal="center" vertical="center"/>
    </xf>
    <xf numFmtId="9" fontId="67" fillId="0" borderId="9" xfId="0" applyNumberFormat="1" applyFont="1" applyFill="1" applyBorder="1" applyAlignment="1">
      <alignment horizontal="center" vertical="center"/>
    </xf>
    <xf numFmtId="9" fontId="67" fillId="0" borderId="11" xfId="0" applyNumberFormat="1" applyFont="1" applyFill="1" applyBorder="1" applyAlignment="1">
      <alignment horizontal="center" vertical="center"/>
    </xf>
    <xf numFmtId="1" fontId="80" fillId="0" borderId="2" xfId="0" applyNumberFormat="1" applyFont="1" applyFill="1" applyBorder="1" applyAlignment="1">
      <alignment horizontal="center" vertical="center" readingOrder="1"/>
    </xf>
    <xf numFmtId="9" fontId="66" fillId="23" borderId="7" xfId="1" applyFont="1" applyFill="1" applyBorder="1" applyAlignment="1">
      <alignment horizontal="center" vertical="center" wrapText="1"/>
    </xf>
    <xf numFmtId="9" fontId="66" fillId="23" borderId="19" xfId="1" applyFont="1" applyFill="1" applyBorder="1" applyAlignment="1">
      <alignment horizontal="center" vertical="center" wrapText="1"/>
    </xf>
    <xf numFmtId="9" fontId="66" fillId="23" borderId="8" xfId="1" applyFont="1" applyFill="1" applyBorder="1" applyAlignment="1">
      <alignment horizontal="center" vertical="center" wrapText="1"/>
    </xf>
    <xf numFmtId="9" fontId="66" fillId="23" borderId="12" xfId="1" applyFont="1" applyFill="1" applyBorder="1" applyAlignment="1">
      <alignment horizontal="center" vertical="center" wrapText="1"/>
    </xf>
    <xf numFmtId="9" fontId="66" fillId="23" borderId="17" xfId="1" applyFont="1" applyFill="1" applyBorder="1" applyAlignment="1">
      <alignment horizontal="center" vertical="center" wrapText="1"/>
    </xf>
    <xf numFmtId="9" fontId="66" fillId="23" borderId="13" xfId="1" applyFont="1" applyFill="1" applyBorder="1" applyAlignment="1">
      <alignment horizontal="center" vertical="center" wrapText="1"/>
    </xf>
    <xf numFmtId="1" fontId="67" fillId="0" borderId="6" xfId="0" applyNumberFormat="1" applyFont="1" applyBorder="1" applyAlignment="1">
      <alignment horizontal="center" vertical="center"/>
    </xf>
    <xf numFmtId="1" fontId="67" fillId="0" borderId="9" xfId="0" applyNumberFormat="1" applyFont="1" applyBorder="1" applyAlignment="1">
      <alignment horizontal="center" vertical="center"/>
    </xf>
    <xf numFmtId="10" fontId="67" fillId="0" borderId="9" xfId="0" applyNumberFormat="1" applyFont="1" applyFill="1" applyBorder="1" applyAlignment="1">
      <alignment horizontal="center" vertical="center"/>
    </xf>
    <xf numFmtId="0" fontId="67" fillId="0" borderId="6" xfId="0" applyFont="1" applyBorder="1" applyAlignment="1">
      <alignment horizontal="center" vertical="center"/>
    </xf>
    <xf numFmtId="0" fontId="67" fillId="0" borderId="9" xfId="0" applyFont="1" applyBorder="1" applyAlignment="1">
      <alignment horizontal="center" vertical="center"/>
    </xf>
    <xf numFmtId="0" fontId="74" fillId="0" borderId="6" xfId="3" applyFont="1" applyFill="1" applyBorder="1" applyAlignment="1" applyProtection="1">
      <alignment horizontal="center" vertical="center" wrapText="1"/>
    </xf>
    <xf numFmtId="0" fontId="66" fillId="0" borderId="9" xfId="2" applyFont="1" applyFill="1" applyBorder="1" applyAlignment="1">
      <alignment horizontal="center" vertical="center" wrapText="1"/>
    </xf>
    <xf numFmtId="0" fontId="69" fillId="0" borderId="6" xfId="2" applyFont="1" applyFill="1" applyBorder="1" applyAlignment="1">
      <alignment horizontal="center" vertical="center" wrapText="1"/>
    </xf>
    <xf numFmtId="0" fontId="69" fillId="0" borderId="9" xfId="2" applyFont="1" applyFill="1" applyBorder="1" applyAlignment="1">
      <alignment horizontal="center" vertical="center" wrapText="1"/>
    </xf>
    <xf numFmtId="0" fontId="69" fillId="0" borderId="11" xfId="2" applyFont="1" applyFill="1" applyBorder="1" applyAlignment="1">
      <alignment horizontal="center" vertical="center" wrapText="1"/>
    </xf>
    <xf numFmtId="0" fontId="74" fillId="0" borderId="9" xfId="3" applyFont="1" applyFill="1" applyBorder="1" applyAlignment="1" applyProtection="1">
      <alignment horizontal="center" vertical="center" wrapText="1"/>
    </xf>
    <xf numFmtId="9" fontId="66" fillId="23" borderId="6" xfId="1" applyFont="1" applyFill="1" applyBorder="1" applyAlignment="1">
      <alignment horizontal="center" vertical="center" wrapText="1"/>
    </xf>
    <xf numFmtId="9" fontId="66" fillId="23" borderId="9" xfId="1" applyFont="1" applyFill="1" applyBorder="1" applyAlignment="1">
      <alignment horizontal="center" vertical="center" wrapText="1"/>
    </xf>
    <xf numFmtId="9" fontId="66" fillId="23" borderId="11" xfId="1" applyFont="1" applyFill="1" applyBorder="1" applyAlignment="1">
      <alignment horizontal="center" vertical="center" wrapText="1"/>
    </xf>
    <xf numFmtId="0" fontId="67" fillId="0" borderId="6" xfId="0" applyFont="1" applyFill="1" applyBorder="1" applyAlignment="1">
      <alignment horizontal="center" wrapText="1"/>
    </xf>
    <xf numFmtId="0" fontId="67" fillId="0" borderId="9" xfId="0" applyFont="1" applyFill="1" applyBorder="1" applyAlignment="1">
      <alignment horizontal="center"/>
    </xf>
    <xf numFmtId="0" fontId="67" fillId="0" borderId="11" xfId="0" applyFont="1" applyFill="1" applyBorder="1" applyAlignment="1">
      <alignment horizontal="center"/>
    </xf>
    <xf numFmtId="9" fontId="67" fillId="16" borderId="6" xfId="0" applyNumberFormat="1" applyFont="1" applyFill="1" applyBorder="1" applyAlignment="1">
      <alignment horizontal="center" vertical="center"/>
    </xf>
    <xf numFmtId="9" fontId="67" fillId="16" borderId="9" xfId="0" applyNumberFormat="1" applyFont="1" applyFill="1" applyBorder="1" applyAlignment="1">
      <alignment horizontal="center" vertical="center"/>
    </xf>
    <xf numFmtId="9" fontId="67" fillId="16" borderId="11" xfId="0" applyNumberFormat="1" applyFont="1" applyFill="1" applyBorder="1" applyAlignment="1">
      <alignment horizontal="center" vertical="center"/>
    </xf>
    <xf numFmtId="9" fontId="67" fillId="17" borderId="6" xfId="0" applyNumberFormat="1" applyFont="1" applyFill="1" applyBorder="1" applyAlignment="1">
      <alignment horizontal="center" vertical="center"/>
    </xf>
    <xf numFmtId="9" fontId="67" fillId="17" borderId="9" xfId="0" applyNumberFormat="1" applyFont="1" applyFill="1" applyBorder="1" applyAlignment="1">
      <alignment horizontal="center" vertical="center"/>
    </xf>
    <xf numFmtId="9" fontId="67" fillId="17" borderId="11" xfId="0" applyNumberFormat="1" applyFont="1" applyFill="1" applyBorder="1" applyAlignment="1">
      <alignment horizontal="center" vertical="center"/>
    </xf>
    <xf numFmtId="1" fontId="69" fillId="16" borderId="2" xfId="0" applyNumberFormat="1" applyFont="1" applyFill="1" applyBorder="1" applyAlignment="1">
      <alignment horizontal="center" vertical="center"/>
    </xf>
    <xf numFmtId="9" fontId="66" fillId="24" borderId="6" xfId="1" applyFont="1" applyFill="1" applyBorder="1" applyAlignment="1">
      <alignment horizontal="center" vertical="center" textRotation="90" wrapText="1"/>
    </xf>
    <xf numFmtId="9" fontId="66" fillId="24" borderId="9" xfId="1" applyFont="1" applyFill="1" applyBorder="1" applyAlignment="1">
      <alignment horizontal="center" vertical="center" textRotation="90" wrapText="1"/>
    </xf>
    <xf numFmtId="9" fontId="66" fillId="24" borderId="11" xfId="1" applyFont="1" applyFill="1" applyBorder="1" applyAlignment="1">
      <alignment horizontal="center" vertical="center" textRotation="90" wrapText="1"/>
    </xf>
    <xf numFmtId="9" fontId="66" fillId="23" borderId="6" xfId="1" applyFont="1" applyFill="1" applyBorder="1" applyAlignment="1">
      <alignment horizontal="center" vertical="center" textRotation="90" wrapText="1"/>
    </xf>
    <xf numFmtId="9" fontId="66" fillId="23" borderId="9" xfId="1" applyFont="1" applyFill="1" applyBorder="1" applyAlignment="1">
      <alignment horizontal="center" vertical="center" textRotation="90" wrapText="1"/>
    </xf>
    <xf numFmtId="9" fontId="66" fillId="23" borderId="11" xfId="1" applyFont="1" applyFill="1" applyBorder="1" applyAlignment="1">
      <alignment horizontal="center" vertical="center" textRotation="90" wrapText="1"/>
    </xf>
    <xf numFmtId="0" fontId="80" fillId="0" borderId="2" xfId="0" applyFont="1" applyFill="1" applyBorder="1" applyAlignment="1">
      <alignment horizontal="center" vertical="center" wrapText="1" readingOrder="1"/>
    </xf>
    <xf numFmtId="0" fontId="80" fillId="0" borderId="2" xfId="0" applyFont="1" applyFill="1" applyBorder="1" applyAlignment="1">
      <alignment horizontal="center" vertical="center" readingOrder="1"/>
    </xf>
    <xf numFmtId="9" fontId="80" fillId="0" borderId="2" xfId="0" applyNumberFormat="1" applyFont="1" applyFill="1" applyBorder="1" applyAlignment="1">
      <alignment horizontal="center" vertical="center" wrapText="1" readingOrder="1"/>
    </xf>
    <xf numFmtId="16" fontId="80" fillId="0" borderId="2" xfId="0" applyNumberFormat="1" applyFont="1" applyFill="1" applyBorder="1" applyAlignment="1">
      <alignment horizontal="center" vertical="center" readingOrder="1"/>
    </xf>
    <xf numFmtId="10" fontId="67" fillId="0" borderId="2" xfId="0" applyNumberFormat="1" applyFont="1" applyFill="1" applyBorder="1" applyAlignment="1">
      <alignment horizontal="center" vertical="center"/>
    </xf>
    <xf numFmtId="0" fontId="68" fillId="0" borderId="6" xfId="0" applyFont="1" applyBorder="1" applyAlignment="1">
      <alignment horizontal="center" vertical="center"/>
    </xf>
    <xf numFmtId="0" fontId="68" fillId="0" borderId="11" xfId="0" applyFont="1" applyBorder="1" applyAlignment="1">
      <alignment horizontal="center" vertical="center"/>
    </xf>
    <xf numFmtId="9" fontId="80" fillId="0" borderId="2" xfId="0" applyNumberFormat="1" applyFont="1" applyFill="1" applyBorder="1" applyAlignment="1">
      <alignment horizontal="center" vertical="center" readingOrder="1"/>
    </xf>
    <xf numFmtId="0" fontId="67" fillId="16" borderId="11" xfId="0" applyFont="1" applyFill="1" applyBorder="1" applyAlignment="1">
      <alignment horizontal="center" vertical="center"/>
    </xf>
    <xf numFmtId="0" fontId="69" fillId="0" borderId="2" xfId="0" applyFont="1" applyFill="1" applyBorder="1" applyAlignment="1">
      <alignment horizontal="center" vertical="center"/>
    </xf>
    <xf numFmtId="0" fontId="66" fillId="0" borderId="2" xfId="2" applyFont="1" applyBorder="1" applyAlignment="1">
      <alignment horizontal="center" vertical="center" wrapText="1"/>
    </xf>
    <xf numFmtId="0" fontId="66" fillId="0" borderId="2" xfId="2" applyFont="1" applyBorder="1" applyAlignment="1">
      <alignment horizontal="center" wrapText="1"/>
    </xf>
    <xf numFmtId="0" fontId="66" fillId="0" borderId="2" xfId="2" applyFont="1" applyBorder="1" applyAlignment="1">
      <alignment horizontal="left" wrapText="1"/>
    </xf>
    <xf numFmtId="0" fontId="66" fillId="7" borderId="6" xfId="2" applyFont="1" applyFill="1" applyBorder="1" applyAlignment="1">
      <alignment horizontal="center" vertical="center" wrapText="1"/>
    </xf>
    <xf numFmtId="0" fontId="66" fillId="7" borderId="9" xfId="2" applyFont="1" applyFill="1" applyBorder="1" applyAlignment="1">
      <alignment horizontal="center" vertical="center" wrapText="1"/>
    </xf>
    <xf numFmtId="0" fontId="68" fillId="0" borderId="6" xfId="0" applyFont="1" applyBorder="1" applyAlignment="1">
      <alignment horizontal="center" vertical="center" wrapText="1"/>
    </xf>
    <xf numFmtId="0" fontId="68" fillId="0" borderId="9" xfId="0" applyFont="1" applyBorder="1" applyAlignment="1">
      <alignment horizontal="center" vertical="center" wrapText="1"/>
    </xf>
    <xf numFmtId="0" fontId="68" fillId="0" borderId="11" xfId="0" applyFont="1" applyBorder="1" applyAlignment="1">
      <alignment horizontal="center" vertical="center" wrapText="1"/>
    </xf>
    <xf numFmtId="0" fontId="66" fillId="0" borderId="6" xfId="0" applyFont="1" applyBorder="1" applyAlignment="1">
      <alignment horizontal="center" vertical="center" wrapText="1"/>
    </xf>
    <xf numFmtId="0" fontId="66" fillId="0" borderId="9" xfId="0" applyFont="1" applyBorder="1" applyAlignment="1">
      <alignment horizontal="center" vertical="center" wrapText="1"/>
    </xf>
    <xf numFmtId="0" fontId="66" fillId="0" borderId="11" xfId="0" applyFont="1" applyBorder="1" applyAlignment="1">
      <alignment horizontal="center" vertical="center" wrapText="1"/>
    </xf>
    <xf numFmtId="0" fontId="66" fillId="0" borderId="7" xfId="2" applyFont="1" applyFill="1" applyBorder="1" applyAlignment="1">
      <alignment horizontal="center" vertical="center" wrapText="1"/>
    </xf>
    <xf numFmtId="0" fontId="66" fillId="0" borderId="8" xfId="2" applyFont="1" applyFill="1" applyBorder="1" applyAlignment="1">
      <alignment horizontal="center" vertical="center" wrapText="1"/>
    </xf>
    <xf numFmtId="0" fontId="66" fillId="0" borderId="10" xfId="2" applyFont="1" applyFill="1" applyBorder="1" applyAlignment="1">
      <alignment horizontal="center" vertical="center" wrapText="1"/>
    </xf>
    <xf numFmtId="0" fontId="66" fillId="0" borderId="1" xfId="2" applyFont="1" applyFill="1" applyBorder="1" applyAlignment="1">
      <alignment horizontal="center" vertical="center" wrapText="1"/>
    </xf>
    <xf numFmtId="0" fontId="66" fillId="0" borderId="12" xfId="2" applyFont="1" applyFill="1" applyBorder="1" applyAlignment="1">
      <alignment horizontal="center" vertical="center" wrapText="1"/>
    </xf>
    <xf numFmtId="0" fontId="66" fillId="0" borderId="13" xfId="2" applyFont="1" applyFill="1" applyBorder="1" applyAlignment="1">
      <alignment horizontal="center" vertical="center" wrapText="1"/>
    </xf>
    <xf numFmtId="0" fontId="67" fillId="0" borderId="2" xfId="0" applyFont="1" applyBorder="1" applyAlignment="1">
      <alignment horizontal="center" vertical="center" wrapText="1"/>
    </xf>
    <xf numFmtId="0" fontId="69" fillId="0" borderId="2" xfId="0" applyFont="1" applyBorder="1" applyAlignment="1">
      <alignment horizontal="center" vertical="center" wrapText="1"/>
    </xf>
    <xf numFmtId="0" fontId="69" fillId="0" borderId="7" xfId="2" applyFont="1" applyFill="1" applyBorder="1" applyAlignment="1">
      <alignment horizontal="center" vertical="center" wrapText="1"/>
    </xf>
    <xf numFmtId="0" fontId="69" fillId="0" borderId="8" xfId="2" applyFont="1" applyFill="1" applyBorder="1" applyAlignment="1">
      <alignment horizontal="center" vertical="center" wrapText="1"/>
    </xf>
    <xf numFmtId="0" fontId="69" fillId="0" borderId="10" xfId="2" applyFont="1" applyFill="1" applyBorder="1" applyAlignment="1">
      <alignment horizontal="center" vertical="center" wrapText="1"/>
    </xf>
    <xf numFmtId="0" fontId="69" fillId="0" borderId="1" xfId="2" applyFont="1" applyFill="1" applyBorder="1" applyAlignment="1">
      <alignment horizontal="center" vertical="center" wrapText="1"/>
    </xf>
    <xf numFmtId="0" fontId="69" fillId="0" borderId="12" xfId="2" applyFont="1" applyFill="1" applyBorder="1" applyAlignment="1">
      <alignment horizontal="center" vertical="center" wrapText="1"/>
    </xf>
    <xf numFmtId="0" fontId="69" fillId="0" borderId="13" xfId="2" applyFont="1" applyFill="1" applyBorder="1" applyAlignment="1">
      <alignment horizontal="center" vertical="center" wrapText="1"/>
    </xf>
    <xf numFmtId="0" fontId="67" fillId="0" borderId="11" xfId="0" applyFont="1" applyBorder="1" applyAlignment="1">
      <alignment horizontal="center" vertical="center"/>
    </xf>
    <xf numFmtId="1" fontId="66" fillId="0" borderId="6" xfId="2" applyNumberFormat="1" applyFont="1" applyFill="1" applyBorder="1" applyAlignment="1">
      <alignment horizontal="center" vertical="center" wrapText="1"/>
    </xf>
    <xf numFmtId="1" fontId="66" fillId="0" borderId="9" xfId="2" applyNumberFormat="1" applyFont="1" applyFill="1" applyBorder="1" applyAlignment="1">
      <alignment horizontal="center" vertical="center" wrapText="1"/>
    </xf>
    <xf numFmtId="1" fontId="66" fillId="0" borderId="11" xfId="2" applyNumberFormat="1" applyFont="1" applyFill="1" applyBorder="1" applyAlignment="1">
      <alignment horizontal="center" vertical="center" wrapText="1"/>
    </xf>
    <xf numFmtId="0" fontId="66" fillId="0" borderId="6" xfId="2" applyFont="1" applyFill="1" applyBorder="1" applyAlignment="1">
      <alignment horizontal="center" vertical="center" wrapText="1"/>
    </xf>
    <xf numFmtId="0" fontId="66" fillId="0" borderId="11" xfId="2" applyFont="1" applyFill="1" applyBorder="1" applyAlignment="1">
      <alignment horizontal="center" vertical="center" wrapText="1"/>
    </xf>
    <xf numFmtId="0" fontId="66" fillId="0" borderId="3" xfId="2" applyFont="1" applyFill="1" applyBorder="1" applyAlignment="1">
      <alignment horizontal="center" vertical="center" wrapText="1"/>
    </xf>
    <xf numFmtId="0" fontId="66" fillId="0" borderId="4" xfId="2" applyFont="1" applyFill="1" applyBorder="1" applyAlignment="1">
      <alignment horizontal="center" vertical="center" wrapText="1"/>
    </xf>
    <xf numFmtId="0" fontId="66" fillId="0" borderId="5" xfId="2" applyFont="1" applyFill="1" applyBorder="1" applyAlignment="1">
      <alignment horizontal="center" vertical="center" wrapText="1"/>
    </xf>
    <xf numFmtId="0" fontId="80" fillId="0" borderId="2" xfId="0" applyFont="1" applyBorder="1" applyAlignment="1">
      <alignment horizontal="center" vertical="center" wrapText="1" readingOrder="1"/>
    </xf>
    <xf numFmtId="0" fontId="69" fillId="0" borderId="6" xfId="0" applyFont="1" applyFill="1" applyBorder="1" applyAlignment="1">
      <alignment horizontal="center" vertical="center"/>
    </xf>
    <xf numFmtId="0" fontId="69" fillId="0" borderId="9" xfId="0" applyFont="1" applyFill="1" applyBorder="1" applyAlignment="1">
      <alignment horizontal="center" vertical="center"/>
    </xf>
    <xf numFmtId="164" fontId="67" fillId="0" borderId="2" xfId="1" applyNumberFormat="1" applyFont="1" applyFill="1" applyBorder="1" applyAlignment="1">
      <alignment horizontal="center" vertical="center"/>
    </xf>
    <xf numFmtId="0" fontId="67" fillId="0" borderId="2" xfId="1" applyNumberFormat="1" applyFont="1" applyFill="1" applyBorder="1" applyAlignment="1">
      <alignment horizontal="center" vertical="center" wrapText="1"/>
    </xf>
    <xf numFmtId="0" fontId="67" fillId="0" borderId="2" xfId="0" applyFont="1" applyBorder="1" applyAlignment="1">
      <alignment horizontal="center" vertical="center"/>
    </xf>
    <xf numFmtId="0" fontId="69" fillId="0" borderId="2" xfId="0" applyFont="1" applyFill="1" applyBorder="1" applyAlignment="1">
      <alignment horizontal="center" vertical="center" wrapText="1"/>
    </xf>
    <xf numFmtId="0" fontId="69" fillId="0" borderId="11" xfId="0" applyFont="1" applyFill="1" applyBorder="1" applyAlignment="1">
      <alignment horizontal="center" vertical="center"/>
    </xf>
    <xf numFmtId="9" fontId="69" fillId="0" borderId="6" xfId="0" applyNumberFormat="1" applyFont="1" applyFill="1" applyBorder="1" applyAlignment="1">
      <alignment horizontal="center" vertical="center"/>
    </xf>
    <xf numFmtId="9" fontId="69" fillId="0" borderId="11" xfId="0" applyNumberFormat="1" applyFont="1" applyFill="1" applyBorder="1" applyAlignment="1">
      <alignment horizontal="center" vertical="center"/>
    </xf>
    <xf numFmtId="167" fontId="69" fillId="0" borderId="6" xfId="0" applyNumberFormat="1" applyFont="1" applyFill="1" applyBorder="1" applyAlignment="1">
      <alignment horizontal="center" vertical="center"/>
    </xf>
    <xf numFmtId="167" fontId="69" fillId="0" borderId="11" xfId="0" applyNumberFormat="1" applyFont="1" applyFill="1" applyBorder="1" applyAlignment="1">
      <alignment horizontal="center" vertical="center"/>
    </xf>
    <xf numFmtId="1" fontId="67" fillId="0" borderId="5" xfId="0" applyNumberFormat="1" applyFont="1" applyBorder="1" applyAlignment="1">
      <alignment horizontal="center" vertical="center" wrapText="1"/>
    </xf>
    <xf numFmtId="0" fontId="67" fillId="0" borderId="2" xfId="0" applyFont="1" applyFill="1" applyBorder="1" applyAlignment="1">
      <alignment horizontal="center" vertical="center" wrapText="1"/>
    </xf>
    <xf numFmtId="164" fontId="69" fillId="0" borderId="6" xfId="0" applyNumberFormat="1" applyFont="1" applyFill="1" applyBorder="1" applyAlignment="1">
      <alignment horizontal="center" vertical="center"/>
    </xf>
    <xf numFmtId="164" fontId="69" fillId="0" borderId="9" xfId="0" applyNumberFormat="1" applyFont="1" applyFill="1" applyBorder="1" applyAlignment="1">
      <alignment horizontal="center" vertical="center"/>
    </xf>
    <xf numFmtId="164" fontId="69" fillId="0" borderId="11" xfId="0" applyNumberFormat="1" applyFont="1" applyFill="1" applyBorder="1" applyAlignment="1">
      <alignment horizontal="center" vertical="center"/>
    </xf>
    <xf numFmtId="0" fontId="66" fillId="0" borderId="3" xfId="2" applyFont="1" applyBorder="1" applyAlignment="1">
      <alignment horizontal="center" vertical="center"/>
    </xf>
    <xf numFmtId="0" fontId="66" fillId="0" borderId="4" xfId="2" applyFont="1" applyBorder="1" applyAlignment="1">
      <alignment horizontal="center" vertical="center"/>
    </xf>
    <xf numFmtId="0" fontId="66" fillId="0" borderId="5" xfId="2" applyFont="1" applyBorder="1" applyAlignment="1">
      <alignment horizontal="center" vertical="center"/>
    </xf>
    <xf numFmtId="0" fontId="66" fillId="0" borderId="6" xfId="2" applyFont="1" applyBorder="1" applyAlignment="1">
      <alignment horizontal="center" vertical="center" wrapText="1"/>
    </xf>
    <xf numFmtId="0" fontId="66" fillId="0" borderId="9" xfId="2" applyFont="1" applyBorder="1" applyAlignment="1">
      <alignment horizontal="center" vertical="center" wrapText="1"/>
    </xf>
    <xf numFmtId="0" fontId="66" fillId="0" borderId="11" xfId="2" applyFont="1" applyBorder="1" applyAlignment="1">
      <alignment horizontal="center" vertical="center" wrapText="1"/>
    </xf>
    <xf numFmtId="0" fontId="66" fillId="23" borderId="6" xfId="2" applyFont="1" applyFill="1" applyBorder="1" applyAlignment="1">
      <alignment horizontal="center" vertical="center" textRotation="90" wrapText="1"/>
    </xf>
    <xf numFmtId="0" fontId="66" fillId="23" borderId="9" xfId="2" applyFont="1" applyFill="1" applyBorder="1" applyAlignment="1">
      <alignment horizontal="center" vertical="center" textRotation="90" wrapText="1"/>
    </xf>
    <xf numFmtId="0" fontId="66" fillId="23" borderId="11" xfId="2" applyFont="1" applyFill="1" applyBorder="1" applyAlignment="1">
      <alignment horizontal="center" vertical="center" textRotation="90" wrapText="1"/>
    </xf>
    <xf numFmtId="0" fontId="66" fillId="6" borderId="2" xfId="0" applyFont="1" applyFill="1" applyBorder="1" applyAlignment="1">
      <alignment horizontal="center" vertical="center" wrapText="1"/>
    </xf>
    <xf numFmtId="0" fontId="66" fillId="6" borderId="6" xfId="0" applyFont="1" applyFill="1" applyBorder="1" applyAlignment="1">
      <alignment horizontal="center" vertical="center" wrapText="1"/>
    </xf>
    <xf numFmtId="0" fontId="69" fillId="0" borderId="6" xfId="0" quotePrefix="1" applyNumberFormat="1" applyFont="1" applyFill="1" applyBorder="1" applyAlignment="1">
      <alignment horizontal="center" vertical="center"/>
    </xf>
    <xf numFmtId="0" fontId="69" fillId="0" borderId="9" xfId="0" quotePrefix="1" applyNumberFormat="1" applyFont="1" applyFill="1" applyBorder="1" applyAlignment="1">
      <alignment horizontal="center" vertical="center"/>
    </xf>
    <xf numFmtId="0" fontId="69" fillId="0" borderId="11" xfId="0" quotePrefix="1" applyNumberFormat="1" applyFont="1" applyFill="1" applyBorder="1" applyAlignment="1">
      <alignment horizontal="center" vertical="center"/>
    </xf>
    <xf numFmtId="164" fontId="67" fillId="0" borderId="6" xfId="0" applyNumberFormat="1" applyFont="1" applyFill="1" applyBorder="1" applyAlignment="1">
      <alignment horizontal="center" vertical="center"/>
    </xf>
    <xf numFmtId="164" fontId="67" fillId="0" borderId="9" xfId="0" applyNumberFormat="1" applyFont="1" applyFill="1" applyBorder="1" applyAlignment="1">
      <alignment horizontal="center" vertical="center"/>
    </xf>
    <xf numFmtId="9" fontId="69" fillId="17" borderId="2" xfId="0" applyNumberFormat="1" applyFont="1" applyFill="1" applyBorder="1" applyAlignment="1">
      <alignment horizontal="center" vertical="center"/>
    </xf>
    <xf numFmtId="0" fontId="69" fillId="2" borderId="2" xfId="0" applyFont="1" applyFill="1" applyBorder="1" applyAlignment="1">
      <alignment horizontal="center" vertical="center"/>
    </xf>
    <xf numFmtId="10" fontId="67" fillId="0" borderId="2" xfId="1" applyNumberFormat="1" applyFont="1" applyFill="1" applyBorder="1" applyAlignment="1">
      <alignment horizontal="center" vertical="center"/>
    </xf>
    <xf numFmtId="0" fontId="67" fillId="0" borderId="2" xfId="0" applyFont="1" applyFill="1" applyBorder="1" applyAlignment="1">
      <alignment horizontal="center" vertical="center"/>
    </xf>
    <xf numFmtId="9" fontId="67" fillId="0" borderId="6" xfId="1" applyFont="1" applyFill="1" applyBorder="1" applyAlignment="1">
      <alignment horizontal="center" vertical="center"/>
    </xf>
    <xf numFmtId="9" fontId="67" fillId="0" borderId="9" xfId="1" applyFont="1" applyFill="1" applyBorder="1" applyAlignment="1">
      <alignment horizontal="center" vertical="center"/>
    </xf>
    <xf numFmtId="0" fontId="67" fillId="0" borderId="9" xfId="0" applyFont="1" applyFill="1" applyBorder="1" applyAlignment="1">
      <alignment horizontal="center" vertical="center" wrapText="1"/>
    </xf>
    <xf numFmtId="0" fontId="66" fillId="0" borderId="3" xfId="2" applyFont="1" applyBorder="1" applyAlignment="1">
      <alignment horizontal="left" wrapText="1"/>
    </xf>
    <xf numFmtId="0" fontId="66" fillId="0" borderId="4" xfId="2" applyFont="1" applyBorder="1" applyAlignment="1">
      <alignment horizontal="left" wrapText="1"/>
    </xf>
    <xf numFmtId="0" fontId="66" fillId="0" borderId="5" xfId="2" applyFont="1" applyBorder="1" applyAlignment="1">
      <alignment horizontal="left" wrapText="1"/>
    </xf>
    <xf numFmtId="1" fontId="66" fillId="0" borderId="3" xfId="2" applyNumberFormat="1" applyFont="1" applyBorder="1" applyAlignment="1">
      <alignment horizontal="left" wrapText="1"/>
    </xf>
    <xf numFmtId="1" fontId="66" fillId="0" borderId="4" xfId="2" applyNumberFormat="1" applyFont="1" applyBorder="1" applyAlignment="1">
      <alignment horizontal="left" wrapText="1"/>
    </xf>
    <xf numFmtId="1" fontId="66" fillId="0" borderId="5" xfId="2" applyNumberFormat="1" applyFont="1" applyBorder="1" applyAlignment="1">
      <alignment horizontal="left" wrapText="1"/>
    </xf>
    <xf numFmtId="0" fontId="69" fillId="2" borderId="2" xfId="0" applyFont="1" applyFill="1" applyBorder="1" applyAlignment="1">
      <alignment horizontal="center" vertical="center" wrapText="1"/>
    </xf>
    <xf numFmtId="0" fontId="69" fillId="2" borderId="6" xfId="0" applyFont="1" applyFill="1" applyBorder="1" applyAlignment="1">
      <alignment horizontal="center" vertical="center" wrapText="1"/>
    </xf>
    <xf numFmtId="0" fontId="69" fillId="2" borderId="9" xfId="0" applyFont="1" applyFill="1" applyBorder="1" applyAlignment="1">
      <alignment horizontal="center" vertical="center" wrapText="1"/>
    </xf>
    <xf numFmtId="0" fontId="69" fillId="2" borderId="11" xfId="0" applyFont="1" applyFill="1" applyBorder="1" applyAlignment="1">
      <alignment horizontal="center" vertical="center" wrapText="1"/>
    </xf>
    <xf numFmtId="1" fontId="69" fillId="0" borderId="6" xfId="0" applyNumberFormat="1" applyFont="1" applyFill="1" applyBorder="1" applyAlignment="1">
      <alignment horizontal="center" vertical="center"/>
    </xf>
    <xf numFmtId="1" fontId="69" fillId="0" borderId="9" xfId="0" applyNumberFormat="1" applyFont="1" applyFill="1" applyBorder="1" applyAlignment="1">
      <alignment horizontal="center" vertical="center"/>
    </xf>
    <xf numFmtId="0" fontId="67" fillId="0" borderId="8" xfId="0" applyFont="1" applyBorder="1" applyAlignment="1">
      <alignment horizontal="center" vertical="center"/>
    </xf>
    <xf numFmtId="0" fontId="67" fillId="0" borderId="1" xfId="0" applyFont="1" applyBorder="1" applyAlignment="1">
      <alignment horizontal="center" vertical="center"/>
    </xf>
    <xf numFmtId="0" fontId="69" fillId="0" borderId="6" xfId="0" applyFont="1" applyFill="1" applyBorder="1" applyAlignment="1">
      <alignment horizontal="center" vertical="center" wrapText="1"/>
    </xf>
    <xf numFmtId="0" fontId="69" fillId="0" borderId="9" xfId="0" applyFont="1" applyFill="1" applyBorder="1" applyAlignment="1">
      <alignment horizontal="center" vertical="center" wrapText="1"/>
    </xf>
    <xf numFmtId="0" fontId="66" fillId="24" borderId="6" xfId="2" applyFont="1" applyFill="1" applyBorder="1" applyAlignment="1">
      <alignment horizontal="center" vertical="center" textRotation="90" wrapText="1"/>
    </xf>
    <xf numFmtId="0" fontId="66" fillId="24" borderId="9" xfId="2" applyFont="1" applyFill="1" applyBorder="1" applyAlignment="1">
      <alignment horizontal="center" vertical="center" textRotation="90" wrapText="1"/>
    </xf>
    <xf numFmtId="0" fontId="66" fillId="24" borderId="11" xfId="2" applyFont="1" applyFill="1" applyBorder="1" applyAlignment="1">
      <alignment horizontal="center" vertical="center" textRotation="90" wrapText="1"/>
    </xf>
    <xf numFmtId="1" fontId="69" fillId="0" borderId="2" xfId="0" applyNumberFormat="1" applyFont="1" applyFill="1" applyBorder="1" applyAlignment="1">
      <alignment horizontal="center" vertical="center"/>
    </xf>
    <xf numFmtId="0" fontId="66" fillId="0" borderId="6" xfId="2" applyFont="1" applyBorder="1" applyAlignment="1">
      <alignment horizontal="center" vertical="center" textRotation="90" wrapText="1"/>
    </xf>
    <xf numFmtId="0" fontId="66" fillId="0" borderId="9" xfId="2" applyFont="1" applyBorder="1" applyAlignment="1">
      <alignment horizontal="center" vertical="center" textRotation="90" wrapText="1"/>
    </xf>
    <xf numFmtId="0" fontId="66" fillId="0" borderId="11" xfId="2" applyFont="1" applyBorder="1" applyAlignment="1">
      <alignment horizontal="center" vertical="center" textRotation="90" wrapText="1"/>
    </xf>
    <xf numFmtId="0" fontId="67" fillId="0" borderId="6" xfId="0" applyFont="1" applyBorder="1" applyAlignment="1">
      <alignment horizontal="center" vertical="center" wrapText="1"/>
    </xf>
    <xf numFmtId="0" fontId="67" fillId="0" borderId="9" xfId="0" applyFont="1" applyBorder="1" applyAlignment="1">
      <alignment horizontal="center" vertical="center" wrapText="1"/>
    </xf>
    <xf numFmtId="9" fontId="66" fillId="24" borderId="6" xfId="1" applyFont="1" applyFill="1" applyBorder="1" applyAlignment="1">
      <alignment horizontal="center" vertical="center" wrapText="1"/>
    </xf>
    <xf numFmtId="9" fontId="66" fillId="24" borderId="9" xfId="1" applyFont="1" applyFill="1" applyBorder="1" applyAlignment="1">
      <alignment horizontal="center" vertical="center" wrapText="1"/>
    </xf>
    <xf numFmtId="9" fontId="66" fillId="24" borderId="11" xfId="1" applyFont="1" applyFill="1" applyBorder="1" applyAlignment="1">
      <alignment horizontal="center" vertical="center" wrapText="1"/>
    </xf>
    <xf numFmtId="9" fontId="55" fillId="25" borderId="6" xfId="1" applyFont="1" applyFill="1" applyBorder="1" applyAlignment="1">
      <alignment horizontal="center" vertical="center" wrapText="1"/>
    </xf>
    <xf numFmtId="9" fontId="55" fillId="25" borderId="9" xfId="1" applyFont="1" applyFill="1" applyBorder="1" applyAlignment="1">
      <alignment horizontal="center" vertical="center" wrapText="1"/>
    </xf>
    <xf numFmtId="9" fontId="55" fillId="25" borderId="11" xfId="1" applyFont="1" applyFill="1" applyBorder="1" applyAlignment="1">
      <alignment horizontal="center" vertical="center" wrapText="1"/>
    </xf>
    <xf numFmtId="9" fontId="7" fillId="0" borderId="2" xfId="0" applyNumberFormat="1" applyFont="1" applyFill="1" applyBorder="1" applyAlignment="1">
      <alignment horizontal="center" vertical="center" wrapText="1"/>
    </xf>
    <xf numFmtId="166" fontId="7" fillId="0" borderId="22" xfId="1" applyNumberFormat="1" applyFont="1" applyFill="1" applyBorder="1" applyAlignment="1">
      <alignment horizontal="center" vertical="center" wrapText="1"/>
    </xf>
    <xf numFmtId="166" fontId="7" fillId="0" borderId="9" xfId="1" applyNumberFormat="1" applyFont="1" applyFill="1" applyBorder="1" applyAlignment="1">
      <alignment horizontal="center" vertical="center" wrapText="1"/>
    </xf>
    <xf numFmtId="166" fontId="7" fillId="0" borderId="11" xfId="1" applyNumberFormat="1" applyFont="1" applyFill="1" applyBorder="1" applyAlignment="1">
      <alignment horizontal="center" vertical="center" wrapText="1"/>
    </xf>
    <xf numFmtId="165" fontId="7" fillId="0" borderId="22" xfId="1" applyNumberFormat="1" applyFont="1" applyFill="1" applyBorder="1" applyAlignment="1">
      <alignment horizontal="center" vertical="center" wrapText="1"/>
    </xf>
    <xf numFmtId="165" fontId="7" fillId="0" borderId="9" xfId="1" applyNumberFormat="1" applyFont="1" applyFill="1" applyBorder="1" applyAlignment="1">
      <alignment horizontal="center" vertical="center" wrapText="1"/>
    </xf>
    <xf numFmtId="165" fontId="7" fillId="0" borderId="11" xfId="1" applyNumberFormat="1"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1" fontId="7" fillId="0" borderId="6" xfId="0" applyNumberFormat="1" applyFont="1" applyFill="1" applyBorder="1" applyAlignment="1">
      <alignment horizontal="center" vertical="center" wrapText="1"/>
    </xf>
    <xf numFmtId="1" fontId="7" fillId="0" borderId="9" xfId="0" applyNumberFormat="1" applyFont="1" applyFill="1" applyBorder="1" applyAlignment="1">
      <alignment horizontal="center" vertical="center" wrapText="1"/>
    </xf>
    <xf numFmtId="1" fontId="7" fillId="0" borderId="11" xfId="0" applyNumberFormat="1" applyFont="1" applyFill="1" applyBorder="1" applyAlignment="1">
      <alignment horizontal="center" vertical="center" wrapText="1"/>
    </xf>
    <xf numFmtId="10" fontId="7" fillId="0" borderId="6" xfId="0" applyNumberFormat="1" applyFont="1" applyFill="1" applyBorder="1" applyAlignment="1">
      <alignment horizontal="center" vertical="center"/>
    </xf>
    <xf numFmtId="10" fontId="7" fillId="0" borderId="9" xfId="0" applyNumberFormat="1" applyFont="1" applyFill="1" applyBorder="1" applyAlignment="1">
      <alignment horizontal="center" vertical="center"/>
    </xf>
    <xf numFmtId="10" fontId="7" fillId="0" borderId="11" xfId="0" applyNumberFormat="1" applyFont="1" applyFill="1" applyBorder="1" applyAlignment="1">
      <alignment horizontal="center" vertical="center"/>
    </xf>
    <xf numFmtId="9" fontId="58" fillId="0" borderId="6" xfId="0" applyNumberFormat="1" applyFont="1" applyFill="1" applyBorder="1" applyAlignment="1">
      <alignment horizontal="center" vertical="center" wrapText="1"/>
    </xf>
    <xf numFmtId="0" fontId="58" fillId="0" borderId="9" xfId="0" applyFont="1" applyFill="1" applyBorder="1" applyAlignment="1">
      <alignment horizontal="center" vertical="center" wrapText="1"/>
    </xf>
    <xf numFmtId="0" fontId="58" fillId="0" borderId="11" xfId="0" applyFont="1" applyFill="1" applyBorder="1" applyAlignment="1">
      <alignment horizontal="center" vertical="center" wrapText="1"/>
    </xf>
    <xf numFmtId="9" fontId="7" fillId="0" borderId="2" xfId="0" applyNumberFormat="1" applyFont="1" applyFill="1" applyBorder="1" applyAlignment="1">
      <alignment horizontal="center" vertical="center"/>
    </xf>
    <xf numFmtId="9" fontId="7" fillId="0" borderId="6"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1" xfId="0" applyFont="1" applyFill="1" applyBorder="1" applyAlignment="1">
      <alignment horizontal="center" vertical="center" wrapText="1"/>
    </xf>
    <xf numFmtId="9" fontId="55" fillId="23" borderId="6" xfId="1" applyFont="1" applyFill="1" applyBorder="1" applyAlignment="1">
      <alignment horizontal="center" vertical="center" wrapText="1"/>
    </xf>
    <xf numFmtId="9" fontId="55" fillId="23" borderId="9" xfId="1" applyFont="1" applyFill="1" applyBorder="1" applyAlignment="1">
      <alignment horizontal="center" vertical="center" wrapText="1"/>
    </xf>
    <xf numFmtId="9" fontId="55" fillId="23" borderId="11" xfId="1" applyFont="1" applyFill="1" applyBorder="1" applyAlignment="1">
      <alignment horizontal="center" vertical="center" wrapText="1"/>
    </xf>
    <xf numFmtId="9" fontId="7" fillId="0" borderId="6" xfId="1" applyFont="1" applyFill="1" applyBorder="1" applyAlignment="1">
      <alignment horizontal="center" vertical="center"/>
    </xf>
    <xf numFmtId="9" fontId="7" fillId="0" borderId="9" xfId="1" applyFont="1" applyFill="1" applyBorder="1" applyAlignment="1">
      <alignment horizontal="center" vertical="center"/>
    </xf>
    <xf numFmtId="9" fontId="7" fillId="0" borderId="11" xfId="1" applyFont="1" applyFill="1" applyBorder="1" applyAlignment="1">
      <alignment horizontal="center" vertical="center"/>
    </xf>
    <xf numFmtId="164" fontId="7" fillId="0" borderId="6" xfId="0" applyNumberFormat="1" applyFont="1" applyFill="1" applyBorder="1" applyAlignment="1">
      <alignment horizontal="center" vertical="center" wrapText="1"/>
    </xf>
    <xf numFmtId="164" fontId="7" fillId="0" borderId="9" xfId="0" applyNumberFormat="1" applyFont="1" applyFill="1" applyBorder="1" applyAlignment="1">
      <alignment horizontal="center" vertical="center" wrapText="1"/>
    </xf>
    <xf numFmtId="164" fontId="7" fillId="0" borderId="11" xfId="0" applyNumberFormat="1" applyFont="1" applyFill="1" applyBorder="1" applyAlignment="1">
      <alignment horizontal="center" vertical="center" wrapText="1"/>
    </xf>
    <xf numFmtId="1" fontId="7" fillId="0" borderId="6" xfId="0" applyNumberFormat="1" applyFont="1" applyFill="1" applyBorder="1" applyAlignment="1">
      <alignment horizontal="center" vertical="center"/>
    </xf>
    <xf numFmtId="1" fontId="7" fillId="0" borderId="9" xfId="0" applyNumberFormat="1" applyFont="1" applyFill="1" applyBorder="1" applyAlignment="1">
      <alignment horizontal="center" vertical="center"/>
    </xf>
    <xf numFmtId="1" fontId="7" fillId="0" borderId="11" xfId="0" applyNumberFormat="1" applyFont="1" applyFill="1" applyBorder="1" applyAlignment="1">
      <alignment horizontal="center" vertical="center"/>
    </xf>
    <xf numFmtId="9" fontId="7" fillId="0" borderId="6" xfId="0" applyNumberFormat="1" applyFont="1" applyFill="1" applyBorder="1" applyAlignment="1">
      <alignment horizontal="center" vertical="center"/>
    </xf>
    <xf numFmtId="9" fontId="7" fillId="0" borderId="9" xfId="0" applyNumberFormat="1" applyFont="1" applyFill="1" applyBorder="1" applyAlignment="1">
      <alignment horizontal="center" vertical="center"/>
    </xf>
    <xf numFmtId="9" fontId="7" fillId="0" borderId="11" xfId="0" applyNumberFormat="1" applyFont="1" applyFill="1" applyBorder="1" applyAlignment="1">
      <alignment horizontal="center" vertical="center"/>
    </xf>
    <xf numFmtId="0" fontId="55" fillId="0" borderId="4" xfId="2" applyFont="1" applyFill="1" applyBorder="1" applyAlignment="1">
      <alignment horizontal="center" wrapText="1"/>
    </xf>
    <xf numFmtId="0" fontId="55" fillId="0" borderId="4" xfId="2" applyFont="1" applyFill="1" applyBorder="1" applyAlignment="1">
      <alignment horizontal="left" wrapText="1"/>
    </xf>
    <xf numFmtId="0" fontId="55" fillId="0" borderId="3" xfId="2" applyFont="1" applyFill="1" applyBorder="1" applyAlignment="1">
      <alignment horizontal="center" vertical="center"/>
    </xf>
    <xf numFmtId="0" fontId="55" fillId="0" borderId="4" xfId="2" applyFont="1" applyFill="1" applyBorder="1" applyAlignment="1">
      <alignment horizontal="center" vertical="center"/>
    </xf>
    <xf numFmtId="0" fontId="55" fillId="0" borderId="5" xfId="2" applyFont="1" applyFill="1" applyBorder="1" applyAlignment="1">
      <alignment horizontal="center" vertical="center"/>
    </xf>
    <xf numFmtId="0" fontId="55" fillId="0" borderId="2" xfId="2" applyFont="1" applyFill="1" applyBorder="1" applyAlignment="1">
      <alignment horizontal="center" vertical="center" wrapText="1"/>
    </xf>
    <xf numFmtId="0" fontId="55" fillId="0" borderId="2" xfId="2" applyFont="1" applyFill="1" applyBorder="1" applyAlignment="1">
      <alignment horizontal="center" wrapText="1"/>
    </xf>
    <xf numFmtId="0" fontId="55" fillId="0" borderId="2" xfId="2" applyFont="1" applyFill="1" applyBorder="1" applyAlignment="1">
      <alignment horizontal="left" wrapText="1"/>
    </xf>
    <xf numFmtId="0" fontId="21" fillId="0" borderId="6"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55" fillId="0" borderId="6" xfId="0" applyFont="1" applyFill="1" applyBorder="1" applyAlignment="1">
      <alignment horizontal="center" vertical="center" wrapText="1"/>
    </xf>
    <xf numFmtId="0" fontId="55" fillId="0" borderId="9" xfId="0" applyFont="1" applyFill="1" applyBorder="1" applyAlignment="1">
      <alignment horizontal="center" vertical="center" wrapText="1"/>
    </xf>
    <xf numFmtId="0" fontId="55" fillId="0" borderId="11" xfId="0" applyFont="1" applyFill="1" applyBorder="1" applyAlignment="1">
      <alignment horizontal="center" vertical="center" wrapText="1"/>
    </xf>
    <xf numFmtId="0" fontId="55" fillId="0" borderId="7" xfId="2" applyFont="1" applyFill="1" applyBorder="1" applyAlignment="1">
      <alignment horizontal="center" vertical="center" wrapText="1"/>
    </xf>
    <xf numFmtId="0" fontId="55" fillId="0" borderId="8" xfId="2" applyFont="1" applyFill="1" applyBorder="1" applyAlignment="1">
      <alignment horizontal="center" vertical="center" wrapText="1"/>
    </xf>
    <xf numFmtId="0" fontId="55" fillId="0" borderId="10" xfId="2" applyFont="1" applyFill="1" applyBorder="1" applyAlignment="1">
      <alignment horizontal="center" vertical="center" wrapText="1"/>
    </xf>
    <xf numFmtId="0" fontId="55" fillId="0" borderId="1" xfId="2" applyFont="1" applyFill="1" applyBorder="1" applyAlignment="1">
      <alignment horizontal="center" vertical="center" wrapText="1"/>
    </xf>
    <xf numFmtId="0" fontId="55" fillId="0" borderId="12" xfId="2" applyFont="1" applyFill="1" applyBorder="1" applyAlignment="1">
      <alignment horizontal="center" vertical="center" wrapText="1"/>
    </xf>
    <xf numFmtId="0" fontId="55" fillId="0" borderId="13" xfId="2" applyFont="1" applyFill="1" applyBorder="1" applyAlignment="1">
      <alignment horizontal="center" vertical="center" wrapText="1"/>
    </xf>
    <xf numFmtId="1" fontId="55" fillId="0" borderId="6" xfId="2" applyNumberFormat="1" applyFont="1" applyFill="1" applyBorder="1" applyAlignment="1">
      <alignment horizontal="center" vertical="center" wrapText="1"/>
    </xf>
    <xf numFmtId="1" fontId="55" fillId="0" borderId="9" xfId="2" applyNumberFormat="1" applyFont="1" applyFill="1" applyBorder="1" applyAlignment="1">
      <alignment horizontal="center" vertical="center" wrapText="1"/>
    </xf>
    <xf numFmtId="1" fontId="55" fillId="0" borderId="11" xfId="2" applyNumberFormat="1" applyFont="1" applyFill="1" applyBorder="1" applyAlignment="1">
      <alignment horizontal="center" vertical="center" wrapText="1"/>
    </xf>
    <xf numFmtId="0" fontId="55" fillId="0" borderId="6" xfId="2" applyFont="1" applyFill="1" applyBorder="1" applyAlignment="1">
      <alignment horizontal="center" vertical="center" wrapText="1"/>
    </xf>
    <xf numFmtId="0" fontId="55" fillId="0" borderId="9" xfId="2" applyFont="1" applyFill="1" applyBorder="1" applyAlignment="1">
      <alignment horizontal="center" vertical="center" wrapText="1"/>
    </xf>
    <xf numFmtId="0" fontId="55" fillId="0" borderId="11" xfId="2" applyFont="1" applyFill="1" applyBorder="1" applyAlignment="1">
      <alignment horizontal="center" vertical="center" wrapText="1"/>
    </xf>
    <xf numFmtId="0" fontId="55" fillId="0" borderId="3" xfId="2" applyFont="1" applyFill="1" applyBorder="1" applyAlignment="1">
      <alignment horizontal="center" vertical="center" wrapText="1"/>
    </xf>
    <xf numFmtId="0" fontId="55" fillId="0" borderId="4" xfId="2" applyFont="1" applyFill="1" applyBorder="1" applyAlignment="1">
      <alignment horizontal="center" vertical="center" wrapText="1"/>
    </xf>
    <xf numFmtId="0" fontId="55" fillId="0" borderId="5" xfId="2" applyFont="1" applyFill="1" applyBorder="1" applyAlignment="1">
      <alignment horizontal="center" vertical="center" wrapText="1"/>
    </xf>
    <xf numFmtId="0" fontId="7" fillId="0" borderId="2" xfId="0" applyFont="1" applyFill="1" applyBorder="1" applyAlignment="1">
      <alignment horizontal="center" vertical="center" wrapText="1"/>
    </xf>
    <xf numFmtId="1" fontId="21" fillId="0" borderId="8" xfId="0" applyNumberFormat="1" applyFont="1" applyFill="1" applyBorder="1" applyAlignment="1">
      <alignment horizontal="center" vertical="center" wrapText="1"/>
    </xf>
    <xf numFmtId="1" fontId="21" fillId="0" borderId="1" xfId="0" applyNumberFormat="1" applyFont="1" applyFill="1" applyBorder="1" applyAlignment="1">
      <alignment horizontal="center" vertical="center" wrapText="1"/>
    </xf>
    <xf numFmtId="1" fontId="21" fillId="0" borderId="13" xfId="0" applyNumberFormat="1" applyFont="1" applyFill="1" applyBorder="1" applyAlignment="1">
      <alignment horizontal="center" vertical="center" wrapText="1"/>
    </xf>
    <xf numFmtId="0" fontId="0"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1" fillId="0" borderId="5" xfId="0" applyFont="1" applyFill="1" applyBorder="1" applyAlignment="1">
      <alignment horizontal="center" vertical="center"/>
    </xf>
    <xf numFmtId="1" fontId="21" fillId="0" borderId="5"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21" fillId="0" borderId="2" xfId="0" applyFont="1" applyFill="1" applyBorder="1" applyAlignment="1">
      <alignment horizontal="center" vertical="center"/>
    </xf>
    <xf numFmtId="49" fontId="7" fillId="0" borderId="2" xfId="0" applyNumberFormat="1" applyFont="1" applyFill="1" applyBorder="1" applyAlignment="1">
      <alignment horizontal="center" vertical="center"/>
    </xf>
    <xf numFmtId="0" fontId="0" fillId="0" borderId="6"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7" fillId="0" borderId="11" xfId="0" applyNumberFormat="1" applyFont="1" applyFill="1" applyBorder="1" applyAlignment="1">
      <alignment horizontal="center" vertical="center" wrapText="1"/>
    </xf>
    <xf numFmtId="16" fontId="7" fillId="0" borderId="6" xfId="0" applyNumberFormat="1" applyFont="1" applyFill="1" applyBorder="1" applyAlignment="1">
      <alignment horizontal="center" vertical="center" wrapText="1"/>
    </xf>
    <xf numFmtId="16" fontId="7" fillId="0" borderId="9" xfId="0" applyNumberFormat="1" applyFont="1" applyFill="1" applyBorder="1" applyAlignment="1">
      <alignment horizontal="center" vertical="center" wrapText="1"/>
    </xf>
    <xf numFmtId="16" fontId="7" fillId="0" borderId="11" xfId="0" applyNumberFormat="1" applyFont="1" applyFill="1" applyBorder="1" applyAlignment="1">
      <alignment horizontal="center" vertical="center" wrapText="1"/>
    </xf>
    <xf numFmtId="165" fontId="7" fillId="0" borderId="2" xfId="0" applyNumberFormat="1" applyFont="1" applyFill="1" applyBorder="1" applyAlignment="1">
      <alignment horizontal="center" vertical="center"/>
    </xf>
    <xf numFmtId="0" fontId="57" fillId="23" borderId="18" xfId="0" applyFont="1" applyFill="1" applyBorder="1" applyAlignment="1">
      <alignment horizontal="center" vertical="center" wrapText="1"/>
    </xf>
    <xf numFmtId="0" fontId="57" fillId="23" borderId="33" xfId="0" applyFont="1" applyFill="1" applyBorder="1" applyAlignment="1">
      <alignment horizontal="center" vertical="center" wrapText="1"/>
    </xf>
    <xf numFmtId="0" fontId="57" fillId="23" borderId="15" xfId="0" applyFont="1" applyFill="1" applyBorder="1" applyAlignment="1">
      <alignment horizontal="center" vertical="center" wrapText="1"/>
    </xf>
    <xf numFmtId="0" fontId="57" fillId="23" borderId="21" xfId="0" applyFont="1" applyFill="1" applyBorder="1" applyAlignment="1">
      <alignment horizontal="center" vertical="center" wrapText="1"/>
    </xf>
    <xf numFmtId="0" fontId="57" fillId="23" borderId="28" xfId="0" applyFont="1" applyFill="1" applyBorder="1" applyAlignment="1">
      <alignment horizontal="center" vertical="center" wrapText="1"/>
    </xf>
    <xf numFmtId="0" fontId="57" fillId="23" borderId="34" xfId="0" applyFont="1" applyFill="1" applyBorder="1" applyAlignment="1">
      <alignment horizontal="center" vertical="center" wrapText="1"/>
    </xf>
    <xf numFmtId="0" fontId="57" fillId="23" borderId="3" xfId="0" applyFont="1" applyFill="1" applyBorder="1" applyAlignment="1">
      <alignment horizontal="center" vertical="center" wrapText="1"/>
    </xf>
    <xf numFmtId="0" fontId="57" fillId="23" borderId="4" xfId="0" applyFont="1" applyFill="1" applyBorder="1" applyAlignment="1">
      <alignment horizontal="center" vertical="center" wrapText="1"/>
    </xf>
    <xf numFmtId="0" fontId="57" fillId="23" borderId="5" xfId="0" applyFont="1" applyFill="1" applyBorder="1" applyAlignment="1">
      <alignment horizontal="center" vertical="center" wrapText="1"/>
    </xf>
    <xf numFmtId="0" fontId="57" fillId="28" borderId="3" xfId="0" applyFont="1" applyFill="1" applyBorder="1" applyAlignment="1">
      <alignment horizontal="center" vertical="center" wrapText="1"/>
    </xf>
    <xf numFmtId="0" fontId="57" fillId="28" borderId="4" xfId="0" applyFont="1" applyFill="1" applyBorder="1" applyAlignment="1">
      <alignment horizontal="center" vertical="center" wrapText="1"/>
    </xf>
    <xf numFmtId="0" fontId="57" fillId="28" borderId="5" xfId="0" applyFont="1" applyFill="1" applyBorder="1" applyAlignment="1">
      <alignment horizontal="center" vertical="center" wrapText="1"/>
    </xf>
    <xf numFmtId="0" fontId="57" fillId="28" borderId="18" xfId="0" applyFont="1" applyFill="1" applyBorder="1" applyAlignment="1">
      <alignment horizontal="center" vertical="center" wrapText="1"/>
    </xf>
    <xf numFmtId="0" fontId="57" fillId="28" borderId="33" xfId="0" applyFont="1" applyFill="1" applyBorder="1" applyAlignment="1">
      <alignment horizontal="center" vertical="center" wrapText="1"/>
    </xf>
    <xf numFmtId="0" fontId="55" fillId="0" borderId="2" xfId="0" applyFont="1" applyFill="1" applyBorder="1" applyAlignment="1">
      <alignment horizontal="center" vertical="center" wrapText="1"/>
    </xf>
    <xf numFmtId="0" fontId="56" fillId="0" borderId="6" xfId="2" applyFont="1" applyFill="1" applyBorder="1" applyAlignment="1">
      <alignment horizontal="center" vertical="center" wrapText="1"/>
    </xf>
    <xf numFmtId="0" fontId="56" fillId="0" borderId="9" xfId="2" applyFont="1" applyFill="1" applyBorder="1" applyAlignment="1">
      <alignment horizontal="center" vertical="center" wrapText="1"/>
    </xf>
    <xf numFmtId="0" fontId="56" fillId="0" borderId="11" xfId="2" applyFont="1" applyFill="1" applyBorder="1" applyAlignment="1">
      <alignment horizontal="center" vertical="center" wrapText="1"/>
    </xf>
    <xf numFmtId="9" fontId="55" fillId="0" borderId="6" xfId="1" applyFont="1" applyFill="1" applyBorder="1" applyAlignment="1">
      <alignment horizontal="center" vertical="center" wrapText="1"/>
    </xf>
    <xf numFmtId="9" fontId="55" fillId="0" borderId="9" xfId="1" applyFont="1" applyFill="1" applyBorder="1" applyAlignment="1">
      <alignment horizontal="center" vertical="center" wrapText="1"/>
    </xf>
    <xf numFmtId="9" fontId="55" fillId="0" borderId="11" xfId="1" applyFont="1" applyFill="1" applyBorder="1" applyAlignment="1">
      <alignment horizontal="center" vertical="center" wrapText="1"/>
    </xf>
    <xf numFmtId="0" fontId="57" fillId="28" borderId="15" xfId="0" applyFont="1" applyFill="1" applyBorder="1" applyAlignment="1">
      <alignment horizontal="center" vertical="center" wrapText="1"/>
    </xf>
    <xf numFmtId="0" fontId="57" fillId="28" borderId="21" xfId="0" applyFont="1" applyFill="1" applyBorder="1" applyAlignment="1">
      <alignment horizontal="center" vertical="center" wrapText="1"/>
    </xf>
    <xf numFmtId="0" fontId="57" fillId="28" borderId="28" xfId="0" applyFont="1" applyFill="1" applyBorder="1" applyAlignment="1">
      <alignment horizontal="center" vertical="center" wrapText="1"/>
    </xf>
    <xf numFmtId="0" fontId="57" fillId="28" borderId="34" xfId="0" applyFont="1" applyFill="1" applyBorder="1" applyAlignment="1">
      <alignment horizontal="center" vertical="center" wrapText="1"/>
    </xf>
    <xf numFmtId="0" fontId="55" fillId="23" borderId="6" xfId="2" applyFont="1" applyFill="1" applyBorder="1" applyAlignment="1">
      <alignment horizontal="center" vertical="center" wrapText="1"/>
    </xf>
    <xf numFmtId="0" fontId="55" fillId="23" borderId="9" xfId="2" applyFont="1" applyFill="1" applyBorder="1" applyAlignment="1">
      <alignment horizontal="center" vertical="center" wrapText="1"/>
    </xf>
    <xf numFmtId="0" fontId="55" fillId="23" borderId="11" xfId="2" applyFont="1" applyFill="1" applyBorder="1" applyAlignment="1">
      <alignment horizontal="center" vertical="center" wrapText="1"/>
    </xf>
    <xf numFmtId="0" fontId="13" fillId="0" borderId="2" xfId="3" applyBorder="1" applyAlignment="1" applyProtection="1">
      <alignment vertical="center" wrapText="1"/>
    </xf>
    <xf numFmtId="0" fontId="0" fillId="0" borderId="2" xfId="0" applyFont="1" applyBorder="1" applyAlignment="1">
      <alignment vertical="center" wrapText="1"/>
    </xf>
    <xf numFmtId="0" fontId="82" fillId="0" borderId="6" xfId="0" applyFont="1" applyBorder="1" applyAlignment="1">
      <alignment horizontal="center" vertical="center" wrapText="1"/>
    </xf>
    <xf numFmtId="0" fontId="82" fillId="0" borderId="9" xfId="0" applyFont="1" applyBorder="1" applyAlignment="1">
      <alignment horizontal="center" vertical="center" wrapText="1"/>
    </xf>
    <xf numFmtId="0" fontId="82" fillId="0" borderId="11" xfId="0" applyFont="1" applyBorder="1" applyAlignment="1">
      <alignment horizontal="center" vertical="center" wrapText="1"/>
    </xf>
    <xf numFmtId="0" fontId="10" fillId="0" borderId="6"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1" xfId="0" applyFont="1" applyFill="1" applyBorder="1" applyAlignment="1">
      <alignment horizontal="center" vertical="center"/>
    </xf>
    <xf numFmtId="9" fontId="12" fillId="0" borderId="6" xfId="0" applyNumberFormat="1" applyFont="1" applyFill="1" applyBorder="1" applyAlignment="1">
      <alignment horizontal="center" vertical="center"/>
    </xf>
    <xf numFmtId="9" fontId="12" fillId="0" borderId="9" xfId="0" applyNumberFormat="1" applyFont="1" applyFill="1" applyBorder="1" applyAlignment="1">
      <alignment horizontal="center" vertical="center"/>
    </xf>
    <xf numFmtId="9" fontId="12" fillId="0" borderId="11" xfId="0" applyNumberFormat="1" applyFont="1" applyFill="1" applyBorder="1" applyAlignment="1">
      <alignment horizontal="center" vertical="center"/>
    </xf>
    <xf numFmtId="16" fontId="12" fillId="0" borderId="6" xfId="0" applyNumberFormat="1" applyFont="1" applyFill="1" applyBorder="1" applyAlignment="1">
      <alignment horizontal="center" vertical="center"/>
    </xf>
    <xf numFmtId="0" fontId="12" fillId="0" borderId="9" xfId="0" applyNumberFormat="1" applyFont="1" applyFill="1" applyBorder="1" applyAlignment="1">
      <alignment horizontal="center" vertical="center"/>
    </xf>
    <xf numFmtId="0" fontId="12" fillId="0" borderId="11" xfId="0" applyNumberFormat="1" applyFont="1" applyFill="1" applyBorder="1" applyAlignment="1">
      <alignment horizontal="center" vertical="center"/>
    </xf>
    <xf numFmtId="9" fontId="10" fillId="0" borderId="6" xfId="0" applyNumberFormat="1" applyFont="1" applyFill="1" applyBorder="1" applyAlignment="1">
      <alignment horizontal="center" vertical="center"/>
    </xf>
    <xf numFmtId="9" fontId="10" fillId="0" borderId="9" xfId="0" applyNumberFormat="1" applyFont="1" applyFill="1" applyBorder="1" applyAlignment="1">
      <alignment horizontal="center" vertical="center"/>
    </xf>
    <xf numFmtId="9" fontId="10" fillId="0" borderId="11" xfId="0" applyNumberFormat="1" applyFont="1" applyFill="1" applyBorder="1" applyAlignment="1">
      <alignment horizontal="center" vertical="center"/>
    </xf>
    <xf numFmtId="1" fontId="10" fillId="0" borderId="6" xfId="0" applyNumberFormat="1" applyFont="1" applyFill="1" applyBorder="1" applyAlignment="1">
      <alignment horizontal="center" vertical="center"/>
    </xf>
    <xf numFmtId="1" fontId="10" fillId="0" borderId="9" xfId="0" applyNumberFormat="1" applyFont="1" applyFill="1" applyBorder="1" applyAlignment="1">
      <alignment horizontal="center" vertical="center"/>
    </xf>
    <xf numFmtId="1" fontId="10" fillId="0" borderId="11" xfId="0" applyNumberFormat="1" applyFont="1" applyFill="1" applyBorder="1" applyAlignment="1">
      <alignment horizontal="center" vertical="center"/>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1" fontId="10" fillId="0" borderId="6"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1" fontId="10" fillId="0" borderId="11" xfId="0" applyNumberFormat="1" applyFont="1" applyBorder="1" applyAlignment="1">
      <alignment horizontal="center" vertical="center" wrapText="1"/>
    </xf>
    <xf numFmtId="0" fontId="17" fillId="4" borderId="2" xfId="0" applyFont="1" applyFill="1" applyBorder="1" applyAlignment="1">
      <alignment vertical="center" wrapText="1"/>
    </xf>
    <xf numFmtId="0" fontId="9" fillId="0" borderId="6" xfId="2" applyFont="1" applyFill="1" applyBorder="1" applyAlignment="1">
      <alignment horizontal="center" vertical="center" wrapText="1"/>
    </xf>
    <xf numFmtId="0" fontId="9" fillId="0" borderId="11" xfId="2" applyFont="1" applyFill="1" applyBorder="1" applyAlignment="1">
      <alignment horizontal="center" vertical="center" wrapText="1"/>
    </xf>
    <xf numFmtId="0" fontId="9" fillId="0" borderId="3" xfId="2" applyFont="1" applyFill="1" applyBorder="1" applyAlignment="1">
      <alignment horizontal="center" vertical="center"/>
    </xf>
    <xf numFmtId="0" fontId="9" fillId="0" borderId="4" xfId="2" applyFont="1" applyFill="1" applyBorder="1" applyAlignment="1">
      <alignment horizontal="center" vertical="center"/>
    </xf>
    <xf numFmtId="0" fontId="9" fillId="0" borderId="5" xfId="2" applyFont="1" applyFill="1" applyBorder="1" applyAlignment="1">
      <alignment horizontal="center" vertical="center"/>
    </xf>
    <xf numFmtId="0" fontId="9" fillId="0" borderId="9" xfId="2" applyFont="1" applyFill="1" applyBorder="1" applyAlignment="1">
      <alignment horizontal="center" vertical="center" wrapText="1"/>
    </xf>
    <xf numFmtId="0" fontId="9" fillId="0" borderId="6"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1" xfId="2" applyFont="1" applyBorder="1" applyAlignment="1">
      <alignment horizontal="center" vertical="center" wrapText="1"/>
    </xf>
    <xf numFmtId="0" fontId="9" fillId="23" borderId="6" xfId="2" applyFont="1" applyFill="1" applyBorder="1" applyAlignment="1">
      <alignment horizontal="center" vertical="center" wrapText="1"/>
    </xf>
    <xf numFmtId="0" fontId="9" fillId="23" borderId="9" xfId="2" applyFont="1" applyFill="1" applyBorder="1" applyAlignment="1">
      <alignment horizontal="center" vertical="center" wrapText="1"/>
    </xf>
    <xf numFmtId="0" fontId="9" fillId="23" borderId="11" xfId="2" applyFont="1" applyFill="1" applyBorder="1" applyAlignment="1">
      <alignment horizontal="center" vertical="center" wrapText="1"/>
    </xf>
    <xf numFmtId="0" fontId="9" fillId="24" borderId="6" xfId="2" applyFont="1" applyFill="1" applyBorder="1" applyAlignment="1">
      <alignment horizontal="center" vertical="center" wrapText="1"/>
    </xf>
    <xf numFmtId="0" fontId="9" fillId="24" borderId="9" xfId="2" applyFont="1" applyFill="1" applyBorder="1" applyAlignment="1">
      <alignment horizontal="center" vertical="center" wrapText="1"/>
    </xf>
    <xf numFmtId="0" fontId="9" fillId="24" borderId="11" xfId="2" applyFont="1" applyFill="1" applyBorder="1" applyAlignment="1">
      <alignment horizontal="center" vertical="center" wrapText="1"/>
    </xf>
    <xf numFmtId="0" fontId="17" fillId="0" borderId="2" xfId="0" applyFont="1" applyFill="1" applyBorder="1" applyAlignment="1">
      <alignment horizontal="center" vertical="center" wrapText="1"/>
    </xf>
    <xf numFmtId="9" fontId="9" fillId="23" borderId="7" xfId="1" applyFont="1" applyFill="1" applyBorder="1" applyAlignment="1">
      <alignment horizontal="center" vertical="center" wrapText="1"/>
    </xf>
    <xf numFmtId="9" fontId="9" fillId="23" borderId="19" xfId="1" applyFont="1" applyFill="1" applyBorder="1" applyAlignment="1">
      <alignment horizontal="center" vertical="center" wrapText="1"/>
    </xf>
    <xf numFmtId="9" fontId="9" fillId="23" borderId="8" xfId="1" applyFont="1" applyFill="1" applyBorder="1" applyAlignment="1">
      <alignment horizontal="center" vertical="center" wrapText="1"/>
    </xf>
    <xf numFmtId="9" fontId="9" fillId="23" borderId="12" xfId="1" applyFont="1" applyFill="1" applyBorder="1" applyAlignment="1">
      <alignment horizontal="center" vertical="center" wrapText="1"/>
    </xf>
    <xf numFmtId="9" fontId="9" fillId="23" borderId="17" xfId="1" applyFont="1" applyFill="1" applyBorder="1" applyAlignment="1">
      <alignment horizontal="center" vertical="center" wrapText="1"/>
    </xf>
    <xf numFmtId="9" fontId="9" fillId="23" borderId="13" xfId="1" applyFont="1" applyFill="1" applyBorder="1" applyAlignment="1">
      <alignment horizontal="center" vertical="center" wrapText="1"/>
    </xf>
    <xf numFmtId="9" fontId="9" fillId="23" borderId="6" xfId="1" applyFont="1" applyFill="1" applyBorder="1" applyAlignment="1">
      <alignment horizontal="center" vertical="center" wrapText="1"/>
    </xf>
    <xf numFmtId="9" fontId="9" fillId="23" borderId="9" xfId="1" applyFont="1" applyFill="1" applyBorder="1" applyAlignment="1">
      <alignment horizontal="center" vertical="center" wrapText="1"/>
    </xf>
    <xf numFmtId="9" fontId="9" fillId="23" borderId="11" xfId="1"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1" xfId="0" applyFont="1" applyFill="1" applyBorder="1" applyAlignment="1">
      <alignment horizontal="center" vertical="center" wrapText="1"/>
    </xf>
    <xf numFmtId="9" fontId="9" fillId="24" borderId="6" xfId="1" applyFont="1" applyFill="1" applyBorder="1" applyAlignment="1">
      <alignment horizontal="center" vertical="center" wrapText="1"/>
    </xf>
    <xf numFmtId="9" fontId="9" fillId="24" borderId="9" xfId="1" applyFont="1" applyFill="1" applyBorder="1" applyAlignment="1">
      <alignment horizontal="center" vertical="center" wrapText="1"/>
    </xf>
    <xf numFmtId="9" fontId="9" fillId="24" borderId="11" xfId="1" applyFont="1" applyFill="1" applyBorder="1" applyAlignment="1">
      <alignment horizontal="center" vertical="center" wrapText="1"/>
    </xf>
    <xf numFmtId="1" fontId="9" fillId="0" borderId="6" xfId="2" applyNumberFormat="1" applyFont="1" applyFill="1" applyBorder="1" applyAlignment="1">
      <alignment horizontal="center" vertical="center" wrapText="1"/>
    </xf>
    <xf numFmtId="1" fontId="9" fillId="0" borderId="9" xfId="2" applyNumberFormat="1" applyFont="1" applyFill="1" applyBorder="1" applyAlignment="1">
      <alignment horizontal="center" vertical="center" wrapText="1"/>
    </xf>
    <xf numFmtId="1" fontId="9" fillId="0" borderId="11" xfId="2" applyNumberFormat="1" applyFont="1" applyFill="1" applyBorder="1" applyAlignment="1">
      <alignment horizontal="center" vertical="center" wrapText="1"/>
    </xf>
    <xf numFmtId="0" fontId="9" fillId="0" borderId="3" xfId="2" applyFont="1" applyFill="1" applyBorder="1" applyAlignment="1">
      <alignment horizontal="center" vertical="center" wrapText="1"/>
    </xf>
    <xf numFmtId="0" fontId="9" fillId="0" borderId="4"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9" fillId="0" borderId="2" xfId="2" applyFont="1" applyBorder="1" applyAlignment="1">
      <alignment horizontal="center" vertical="center" wrapText="1"/>
    </xf>
    <xf numFmtId="0" fontId="9" fillId="0" borderId="2" xfId="2" applyFont="1" applyBorder="1" applyAlignment="1">
      <alignment horizontal="center" wrapText="1"/>
    </xf>
    <xf numFmtId="0" fontId="9" fillId="0" borderId="2" xfId="2" applyFont="1" applyBorder="1" applyAlignment="1">
      <alignment horizontal="left"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7" xfId="2" applyFont="1" applyFill="1" applyBorder="1" applyAlignment="1">
      <alignment horizontal="center" vertical="center" wrapText="1"/>
    </xf>
    <xf numFmtId="0" fontId="9" fillId="0" borderId="8" xfId="2" applyFont="1" applyFill="1" applyBorder="1" applyAlignment="1">
      <alignment horizontal="center" vertical="center" wrapText="1"/>
    </xf>
    <xf numFmtId="0" fontId="9" fillId="0" borderId="10" xfId="2" applyFont="1" applyFill="1" applyBorder="1" applyAlignment="1">
      <alignment horizontal="center" vertical="center" wrapText="1"/>
    </xf>
    <xf numFmtId="0" fontId="9" fillId="0" borderId="1" xfId="2" applyFont="1" applyFill="1" applyBorder="1" applyAlignment="1">
      <alignment horizontal="center" vertical="center" wrapText="1"/>
    </xf>
    <xf numFmtId="0" fontId="9" fillId="0" borderId="12" xfId="2" applyFont="1" applyFill="1" applyBorder="1" applyAlignment="1">
      <alignment horizontal="center" vertical="center" wrapText="1"/>
    </xf>
    <xf numFmtId="0" fontId="9" fillId="0" borderId="13" xfId="2" applyFont="1" applyFill="1" applyBorder="1" applyAlignment="1">
      <alignment horizontal="center" vertical="center" wrapText="1"/>
    </xf>
    <xf numFmtId="0" fontId="63" fillId="0" borderId="2" xfId="2" applyFont="1" applyBorder="1" applyAlignment="1">
      <alignment horizontal="center" vertical="center" wrapText="1"/>
    </xf>
    <xf numFmtId="0" fontId="63" fillId="0" borderId="2" xfId="2" applyFont="1" applyBorder="1" applyAlignment="1">
      <alignment horizontal="center" wrapText="1"/>
    </xf>
    <xf numFmtId="0" fontId="63" fillId="0" borderId="2" xfId="2" applyFont="1" applyBorder="1" applyAlignment="1">
      <alignment horizontal="left" wrapText="1"/>
    </xf>
    <xf numFmtId="0" fontId="63" fillId="0" borderId="4" xfId="2" applyFont="1" applyBorder="1" applyAlignment="1">
      <alignment horizontal="left" wrapText="1"/>
    </xf>
    <xf numFmtId="0" fontId="63" fillId="0" borderId="5" xfId="2" applyFont="1" applyBorder="1" applyAlignment="1">
      <alignment horizontal="left" wrapText="1"/>
    </xf>
    <xf numFmtId="0" fontId="62" fillId="0" borderId="6" xfId="0" applyFont="1" applyBorder="1" applyAlignment="1">
      <alignment horizontal="center" vertical="center" wrapText="1"/>
    </xf>
    <xf numFmtId="0" fontId="62" fillId="0" borderId="9" xfId="0" applyFont="1" applyBorder="1" applyAlignment="1">
      <alignment horizontal="center" vertical="center" wrapText="1"/>
    </xf>
    <xf numFmtId="0" fontId="62" fillId="0" borderId="11" xfId="0" applyFont="1" applyBorder="1" applyAlignment="1">
      <alignment horizontal="center" vertical="center" wrapText="1"/>
    </xf>
    <xf numFmtId="0" fontId="63" fillId="0" borderId="6" xfId="0" applyFont="1" applyBorder="1" applyAlignment="1">
      <alignment horizontal="center" vertical="center" wrapText="1"/>
    </xf>
    <xf numFmtId="0" fontId="63" fillId="0" borderId="9" xfId="0" applyFont="1" applyBorder="1" applyAlignment="1">
      <alignment horizontal="center" vertical="center" wrapText="1"/>
    </xf>
    <xf numFmtId="0" fontId="63" fillId="0" borderId="11" xfId="0" applyFont="1" applyBorder="1" applyAlignment="1">
      <alignment horizontal="center" vertical="center" wrapText="1"/>
    </xf>
    <xf numFmtId="0" fontId="63" fillId="0" borderId="7" xfId="2" applyFont="1" applyFill="1" applyBorder="1" applyAlignment="1">
      <alignment horizontal="center" vertical="center" wrapText="1"/>
    </xf>
    <xf numFmtId="0" fontId="63" fillId="0" borderId="8" xfId="2" applyFont="1" applyFill="1" applyBorder="1" applyAlignment="1">
      <alignment horizontal="center" vertical="center" wrapText="1"/>
    </xf>
    <xf numFmtId="0" fontId="63" fillId="0" borderId="10" xfId="2" applyFont="1" applyFill="1" applyBorder="1" applyAlignment="1">
      <alignment horizontal="center" vertical="center" wrapText="1"/>
    </xf>
    <xf numFmtId="0" fontId="63" fillId="0" borderId="1" xfId="2" applyFont="1" applyFill="1" applyBorder="1" applyAlignment="1">
      <alignment horizontal="center" vertical="center" wrapText="1"/>
    </xf>
    <xf numFmtId="0" fontId="63" fillId="0" borderId="12" xfId="2" applyFont="1" applyFill="1" applyBorder="1" applyAlignment="1">
      <alignment horizontal="center" vertical="center" wrapText="1"/>
    </xf>
    <xf numFmtId="0" fontId="63" fillId="0" borderId="13" xfId="2" applyFont="1" applyFill="1" applyBorder="1" applyAlignment="1">
      <alignment horizontal="center" vertical="center" wrapText="1"/>
    </xf>
    <xf numFmtId="1" fontId="63" fillId="0" borderId="6" xfId="2" applyNumberFormat="1" applyFont="1" applyFill="1" applyBorder="1" applyAlignment="1">
      <alignment horizontal="center" vertical="center" wrapText="1"/>
    </xf>
    <xf numFmtId="1" fontId="63" fillId="0" borderId="9" xfId="2" applyNumberFormat="1" applyFont="1" applyFill="1" applyBorder="1" applyAlignment="1">
      <alignment horizontal="center" vertical="center" wrapText="1"/>
    </xf>
    <xf numFmtId="1" fontId="63" fillId="0" borderId="11" xfId="2" applyNumberFormat="1" applyFont="1" applyFill="1" applyBorder="1" applyAlignment="1">
      <alignment horizontal="center" vertical="center" wrapText="1"/>
    </xf>
    <xf numFmtId="0" fontId="63" fillId="0" borderId="6" xfId="2" applyFont="1" applyFill="1" applyBorder="1" applyAlignment="1">
      <alignment horizontal="center" vertical="center" wrapText="1"/>
    </xf>
    <xf numFmtId="0" fontId="63" fillId="0" borderId="9" xfId="2" applyFont="1" applyFill="1" applyBorder="1" applyAlignment="1">
      <alignment horizontal="center" vertical="center" wrapText="1"/>
    </xf>
    <xf numFmtId="0" fontId="63" fillId="0" borderId="11" xfId="2" applyFont="1" applyFill="1" applyBorder="1" applyAlignment="1">
      <alignment horizontal="center" vertical="center" wrapText="1"/>
    </xf>
    <xf numFmtId="0" fontId="63" fillId="0" borderId="3" xfId="2" applyFont="1" applyFill="1" applyBorder="1" applyAlignment="1">
      <alignment horizontal="center" vertical="center" wrapText="1"/>
    </xf>
    <xf numFmtId="0" fontId="63" fillId="0" borderId="4" xfId="2" applyFont="1" applyFill="1" applyBorder="1" applyAlignment="1">
      <alignment horizontal="center" vertical="center" wrapText="1"/>
    </xf>
    <xf numFmtId="0" fontId="63" fillId="0" borderId="5" xfId="2" applyFont="1" applyFill="1" applyBorder="1" applyAlignment="1">
      <alignment horizontal="center" vertical="center" wrapText="1"/>
    </xf>
    <xf numFmtId="1" fontId="63" fillId="0" borderId="4" xfId="2" applyNumberFormat="1" applyFont="1" applyBorder="1" applyAlignment="1">
      <alignment horizontal="left" wrapText="1"/>
    </xf>
    <xf numFmtId="1" fontId="63" fillId="0" borderId="5" xfId="2" applyNumberFormat="1" applyFont="1" applyBorder="1" applyAlignment="1">
      <alignment horizontal="left" wrapText="1"/>
    </xf>
    <xf numFmtId="9" fontId="63" fillId="0" borderId="29" xfId="1" applyFont="1" applyFill="1" applyBorder="1" applyAlignment="1">
      <alignment horizontal="center" vertical="center" wrapText="1"/>
    </xf>
    <xf numFmtId="9" fontId="63" fillId="0" borderId="30" xfId="1" applyFont="1" applyFill="1" applyBorder="1" applyAlignment="1">
      <alignment horizontal="center" vertical="center" wrapText="1"/>
    </xf>
    <xf numFmtId="9" fontId="63" fillId="0" borderId="31" xfId="1" applyFont="1" applyFill="1" applyBorder="1" applyAlignment="1">
      <alignment horizontal="center" vertical="center" wrapText="1"/>
    </xf>
    <xf numFmtId="9" fontId="63" fillId="18" borderId="6" xfId="1" applyFont="1" applyFill="1" applyBorder="1" applyAlignment="1">
      <alignment horizontal="center" vertical="center" wrapText="1"/>
    </xf>
    <xf numFmtId="9" fontId="63" fillId="18" borderId="9" xfId="1" applyFont="1" applyFill="1" applyBorder="1" applyAlignment="1">
      <alignment horizontal="center" vertical="center" wrapText="1"/>
    </xf>
    <xf numFmtId="9" fontId="63" fillId="18" borderId="11" xfId="1" applyFont="1" applyFill="1" applyBorder="1" applyAlignment="1">
      <alignment horizontal="center" vertical="center" wrapText="1"/>
    </xf>
    <xf numFmtId="0" fontId="63" fillId="6" borderId="2" xfId="0" applyFont="1" applyFill="1" applyBorder="1" applyAlignment="1">
      <alignment horizontal="center" vertical="center" wrapText="1"/>
    </xf>
    <xf numFmtId="0" fontId="63" fillId="6" borderId="6" xfId="0" applyFont="1" applyFill="1" applyBorder="1" applyAlignment="1">
      <alignment horizontal="center" vertical="center" wrapText="1"/>
    </xf>
    <xf numFmtId="0" fontId="63" fillId="7" borderId="6" xfId="2" applyFont="1" applyFill="1" applyBorder="1" applyAlignment="1">
      <alignment horizontal="center" vertical="center" wrapText="1"/>
    </xf>
    <xf numFmtId="0" fontId="63" fillId="7" borderId="9" xfId="2" applyFont="1" applyFill="1" applyBorder="1" applyAlignment="1">
      <alignment horizontal="center" vertical="center" wrapText="1"/>
    </xf>
    <xf numFmtId="9" fontId="63" fillId="10" borderId="7" xfId="1" applyFont="1" applyFill="1" applyBorder="1" applyAlignment="1">
      <alignment horizontal="center" vertical="center" wrapText="1"/>
    </xf>
    <xf numFmtId="9" fontId="63" fillId="10" borderId="19" xfId="1" applyFont="1" applyFill="1" applyBorder="1" applyAlignment="1">
      <alignment horizontal="center" vertical="center" wrapText="1"/>
    </xf>
    <xf numFmtId="9" fontId="63" fillId="10" borderId="8" xfId="1" applyFont="1" applyFill="1" applyBorder="1" applyAlignment="1">
      <alignment horizontal="center" vertical="center" wrapText="1"/>
    </xf>
    <xf numFmtId="9" fontId="63" fillId="10" borderId="12" xfId="1" applyFont="1" applyFill="1" applyBorder="1" applyAlignment="1">
      <alignment horizontal="center" vertical="center" wrapText="1"/>
    </xf>
    <xf numFmtId="9" fontId="63" fillId="10" borderId="17" xfId="1" applyFont="1" applyFill="1" applyBorder="1" applyAlignment="1">
      <alignment horizontal="center" vertical="center" wrapText="1"/>
    </xf>
    <xf numFmtId="9" fontId="63" fillId="10" borderId="13" xfId="1" applyFont="1" applyFill="1" applyBorder="1" applyAlignment="1">
      <alignment horizontal="center" vertical="center" wrapText="1"/>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1" fontId="3" fillId="0" borderId="2" xfId="0" applyNumberFormat="1" applyFont="1" applyBorder="1" applyAlignment="1">
      <alignment horizontal="center" vertical="center" wrapText="1"/>
    </xf>
    <xf numFmtId="0" fontId="64" fillId="0" borderId="2" xfId="0" applyFont="1" applyFill="1" applyBorder="1" applyAlignment="1">
      <alignment horizontal="center" vertical="center" wrapText="1"/>
    </xf>
    <xf numFmtId="9" fontId="63" fillId="26" borderId="6" xfId="1" applyFont="1" applyFill="1" applyBorder="1" applyAlignment="1">
      <alignment horizontal="center" vertical="center" wrapText="1"/>
    </xf>
    <xf numFmtId="9" fontId="63" fillId="26" borderId="9" xfId="1" applyFont="1" applyFill="1" applyBorder="1" applyAlignment="1">
      <alignment horizontal="center" vertical="center" wrapText="1"/>
    </xf>
    <xf numFmtId="9" fontId="63" fillId="26" borderId="11" xfId="1" applyFont="1" applyFill="1" applyBorder="1" applyAlignment="1">
      <alignment horizontal="center" vertical="center" wrapText="1"/>
    </xf>
    <xf numFmtId="0" fontId="86" fillId="0" borderId="15" xfId="0" applyFont="1" applyFill="1" applyBorder="1" applyAlignment="1">
      <alignment horizontal="center" vertical="center" wrapText="1"/>
    </xf>
    <xf numFmtId="0" fontId="86" fillId="0" borderId="14" xfId="0" applyFont="1" applyFill="1" applyBorder="1" applyAlignment="1">
      <alignment horizontal="center" vertical="center" wrapText="1"/>
    </xf>
    <xf numFmtId="0" fontId="86" fillId="0" borderId="2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xf>
    <xf numFmtId="9"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9" fontId="3" fillId="0" borderId="2" xfId="0" applyNumberFormat="1" applyFont="1" applyBorder="1" applyAlignment="1">
      <alignment horizontal="center" vertical="center"/>
    </xf>
    <xf numFmtId="1" fontId="3" fillId="0" borderId="6" xfId="0" applyNumberFormat="1" applyFont="1" applyFill="1" applyBorder="1" applyAlignment="1">
      <alignment horizontal="center" vertical="center" wrapText="1"/>
    </xf>
    <xf numFmtId="1" fontId="3" fillId="0" borderId="11"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1" xfId="0" applyFont="1" applyFill="1" applyBorder="1" applyAlignment="1">
      <alignment horizontal="center" vertical="center" wrapText="1"/>
    </xf>
    <xf numFmtId="9"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6" xfId="0" applyFont="1" applyBorder="1" applyAlignment="1">
      <alignment horizontal="center" vertical="top" wrapText="1"/>
    </xf>
    <xf numFmtId="0" fontId="3" fillId="0" borderId="9" xfId="0" applyFont="1" applyBorder="1" applyAlignment="1">
      <alignment horizontal="center" vertical="top" wrapText="1"/>
    </xf>
    <xf numFmtId="0" fontId="87" fillId="0" borderId="6" xfId="3" applyFont="1" applyBorder="1" applyAlignment="1" applyProtection="1">
      <alignment horizontal="center" vertical="center" wrapText="1"/>
    </xf>
    <xf numFmtId="0" fontId="65" fillId="0" borderId="9" xfId="3" applyFont="1" applyBorder="1" applyAlignment="1" applyProtection="1">
      <alignment horizontal="center" vertical="center" wrapText="1"/>
    </xf>
    <xf numFmtId="0" fontId="65" fillId="0" borderId="11" xfId="3" applyFont="1" applyBorder="1" applyAlignment="1" applyProtection="1">
      <alignment horizontal="center" vertical="center" wrapText="1"/>
    </xf>
    <xf numFmtId="0" fontId="63" fillId="0" borderId="3" xfId="2" applyFont="1" applyBorder="1" applyAlignment="1">
      <alignment horizontal="center" vertical="center"/>
    </xf>
    <xf numFmtId="0" fontId="63" fillId="0" borderId="4" xfId="2" applyFont="1" applyBorder="1" applyAlignment="1">
      <alignment horizontal="center" vertical="center"/>
    </xf>
    <xf numFmtId="0" fontId="63" fillId="0" borderId="5" xfId="2" applyFont="1" applyBorder="1" applyAlignment="1">
      <alignment horizontal="center" vertical="center"/>
    </xf>
    <xf numFmtId="0" fontId="63" fillId="0" borderId="6" xfId="2" applyFont="1" applyBorder="1" applyAlignment="1">
      <alignment horizontal="center" vertical="center" wrapText="1"/>
    </xf>
    <xf numFmtId="0" fontId="63" fillId="0" borderId="9" xfId="2" applyFont="1" applyBorder="1" applyAlignment="1">
      <alignment horizontal="center" vertical="center" wrapText="1"/>
    </xf>
    <xf numFmtId="0" fontId="63" fillId="0" borderId="11" xfId="2" applyFont="1" applyBorder="1" applyAlignment="1">
      <alignment horizontal="center" vertical="center" wrapText="1"/>
    </xf>
    <xf numFmtId="9" fontId="63" fillId="0" borderId="6" xfId="1" applyFont="1" applyBorder="1" applyAlignment="1">
      <alignment horizontal="center" vertical="center" wrapText="1"/>
    </xf>
    <xf numFmtId="9" fontId="63" fillId="0" borderId="9" xfId="1" applyFont="1" applyBorder="1" applyAlignment="1">
      <alignment horizontal="center" vertical="center" wrapText="1"/>
    </xf>
    <xf numFmtId="9" fontId="63" fillId="0" borderId="11" xfId="1" applyFont="1" applyBorder="1" applyAlignment="1">
      <alignment horizontal="center" vertical="center" wrapText="1"/>
    </xf>
    <xf numFmtId="9" fontId="3" fillId="0" borderId="2" xfId="0" applyNumberFormat="1" applyFont="1" applyFill="1" applyBorder="1" applyAlignment="1">
      <alignment horizontal="center" vertical="center" wrapText="1"/>
    </xf>
    <xf numFmtId="0" fontId="64" fillId="2" borderId="2" xfId="0" applyFont="1" applyFill="1" applyBorder="1" applyAlignment="1">
      <alignment horizontal="center" vertical="center" wrapText="1"/>
    </xf>
    <xf numFmtId="9" fontId="3" fillId="0" borderId="2" xfId="0" applyNumberFormat="1" applyFont="1" applyBorder="1" applyAlignment="1">
      <alignment horizontal="center" vertical="center" wrapText="1"/>
    </xf>
    <xf numFmtId="9" fontId="3" fillId="0" borderId="6" xfId="0" applyNumberFormat="1" applyFont="1" applyFill="1" applyBorder="1" applyAlignment="1">
      <alignment horizontal="center" vertical="center"/>
    </xf>
    <xf numFmtId="9" fontId="3" fillId="0" borderId="9" xfId="0" applyNumberFormat="1" applyFont="1" applyFill="1" applyBorder="1" applyAlignment="1">
      <alignment horizontal="center" vertical="center"/>
    </xf>
    <xf numFmtId="9" fontId="3" fillId="0" borderId="11" xfId="0" applyNumberFormat="1" applyFont="1" applyFill="1" applyBorder="1" applyAlignment="1">
      <alignment horizontal="center" vertical="center"/>
    </xf>
    <xf numFmtId="9" fontId="2" fillId="0" borderId="6" xfId="0" applyNumberFormat="1" applyFont="1" applyFill="1" applyBorder="1" applyAlignment="1">
      <alignment horizontal="center" vertical="center"/>
    </xf>
    <xf numFmtId="9" fontId="3" fillId="0" borderId="6" xfId="0" applyNumberFormat="1" applyFont="1" applyBorder="1" applyAlignment="1">
      <alignment horizontal="center" vertical="center" wrapText="1"/>
    </xf>
    <xf numFmtId="9" fontId="3" fillId="0" borderId="11" xfId="0" applyNumberFormat="1" applyFont="1" applyBorder="1" applyAlignment="1">
      <alignment horizontal="center" vertical="center" wrapText="1"/>
    </xf>
    <xf numFmtId="9" fontId="3" fillId="0" borderId="6" xfId="0" applyNumberFormat="1" applyFont="1" applyFill="1" applyBorder="1" applyAlignment="1">
      <alignment horizontal="center" vertical="center" wrapText="1"/>
    </xf>
    <xf numFmtId="9" fontId="3" fillId="0" borderId="11" xfId="0" applyNumberFormat="1" applyFont="1" applyFill="1" applyBorder="1" applyAlignment="1">
      <alignment horizontal="center" vertical="center" wrapText="1"/>
    </xf>
    <xf numFmtId="10" fontId="3" fillId="0" borderId="6" xfId="0" applyNumberFormat="1" applyFont="1" applyFill="1" applyBorder="1" applyAlignment="1">
      <alignment horizontal="center" vertical="center" wrapText="1"/>
    </xf>
    <xf numFmtId="10" fontId="3" fillId="0" borderId="11" xfId="0" applyNumberFormat="1" applyFont="1" applyFill="1" applyBorder="1" applyAlignment="1">
      <alignment horizontal="center" vertical="center" wrapText="1"/>
    </xf>
    <xf numFmtId="1" fontId="3" fillId="0" borderId="6" xfId="0" applyNumberFormat="1" applyFont="1" applyBorder="1" applyAlignment="1">
      <alignment horizontal="center" vertical="center" wrapText="1"/>
    </xf>
    <xf numFmtId="1" fontId="3" fillId="0" borderId="9" xfId="0" applyNumberFormat="1" applyFont="1" applyBorder="1" applyAlignment="1">
      <alignment horizontal="center" vertical="center" wrapText="1"/>
    </xf>
    <xf numFmtId="1" fontId="3" fillId="0" borderId="11" xfId="0" applyNumberFormat="1" applyFont="1" applyBorder="1" applyAlignment="1">
      <alignment horizontal="center" vertical="center" wrapText="1"/>
    </xf>
    <xf numFmtId="0" fontId="64" fillId="0" borderId="6" xfId="0" applyFont="1" applyFill="1" applyBorder="1" applyAlignment="1">
      <alignment horizontal="center" vertical="center" wrapText="1"/>
    </xf>
    <xf numFmtId="0" fontId="64" fillId="0" borderId="9"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3" fillId="0" borderId="6" xfId="0" applyNumberFormat="1" applyFont="1" applyFill="1" applyBorder="1" applyAlignment="1">
      <alignment horizontal="center" vertical="center"/>
    </xf>
    <xf numFmtId="0" fontId="3" fillId="0" borderId="9" xfId="0" applyNumberFormat="1" applyFont="1" applyFill="1" applyBorder="1" applyAlignment="1">
      <alignment horizontal="center" vertical="center"/>
    </xf>
    <xf numFmtId="0" fontId="3" fillId="0" borderId="11" xfId="0" applyNumberFormat="1" applyFont="1" applyFill="1" applyBorder="1" applyAlignment="1">
      <alignment horizontal="center" vertical="center"/>
    </xf>
    <xf numFmtId="1" fontId="3" fillId="0" borderId="22" xfId="1" applyNumberFormat="1" applyFont="1" applyFill="1" applyBorder="1" applyAlignment="1">
      <alignment horizontal="center" vertical="center"/>
    </xf>
    <xf numFmtId="1" fontId="3" fillId="0" borderId="9" xfId="1" applyNumberFormat="1" applyFont="1" applyFill="1" applyBorder="1" applyAlignment="1">
      <alignment horizontal="center" vertical="center"/>
    </xf>
    <xf numFmtId="1" fontId="3" fillId="0" borderId="11" xfId="1" applyNumberFormat="1" applyFont="1" applyFill="1" applyBorder="1" applyAlignment="1">
      <alignment horizontal="center" vertical="center"/>
    </xf>
    <xf numFmtId="9" fontId="3" fillId="0" borderId="22" xfId="1" applyNumberFormat="1" applyFont="1" applyFill="1" applyBorder="1" applyAlignment="1">
      <alignment horizontal="center" vertical="center"/>
    </xf>
    <xf numFmtId="9" fontId="3" fillId="0" borderId="9" xfId="1" applyNumberFormat="1" applyFont="1" applyFill="1" applyBorder="1" applyAlignment="1">
      <alignment horizontal="center" vertical="center"/>
    </xf>
    <xf numFmtId="9" fontId="3" fillId="0" borderId="11" xfId="1" applyNumberFormat="1" applyFont="1" applyFill="1" applyBorder="1" applyAlignment="1">
      <alignment horizontal="center" vertical="center"/>
    </xf>
    <xf numFmtId="1" fontId="3" fillId="0" borderId="6" xfId="1" applyNumberFormat="1" applyFont="1" applyFill="1" applyBorder="1" applyAlignment="1">
      <alignment horizontal="center" vertical="center"/>
    </xf>
    <xf numFmtId="9" fontId="3" fillId="0" borderId="6" xfId="0" applyNumberFormat="1" applyFont="1" applyBorder="1" applyAlignment="1">
      <alignment horizontal="center" vertical="center"/>
    </xf>
    <xf numFmtId="9" fontId="3" fillId="0" borderId="9" xfId="0" applyNumberFormat="1" applyFont="1" applyBorder="1" applyAlignment="1">
      <alignment horizontal="center" vertical="center"/>
    </xf>
    <xf numFmtId="9" fontId="3" fillId="0" borderId="11" xfId="0" applyNumberFormat="1" applyFont="1" applyBorder="1" applyAlignment="1">
      <alignment horizontal="center" vertical="center"/>
    </xf>
    <xf numFmtId="9" fontId="3" fillId="2" borderId="6" xfId="0" applyNumberFormat="1" applyFont="1" applyFill="1" applyBorder="1" applyAlignment="1">
      <alignment horizontal="center" vertical="center" wrapText="1"/>
    </xf>
    <xf numFmtId="9" fontId="3" fillId="2" borderId="11" xfId="0" applyNumberFormat="1" applyFont="1" applyFill="1" applyBorder="1" applyAlignment="1">
      <alignment horizontal="center" vertical="center" wrapText="1"/>
    </xf>
    <xf numFmtId="9" fontId="63" fillId="26" borderId="2" xfId="1" applyFont="1" applyFill="1" applyBorder="1" applyAlignment="1">
      <alignment horizontal="center" vertical="center" wrapText="1"/>
    </xf>
    <xf numFmtId="9" fontId="3" fillId="0" borderId="6" xfId="1" applyNumberFormat="1" applyFont="1" applyFill="1" applyBorder="1" applyAlignment="1">
      <alignment horizontal="center" vertical="center"/>
    </xf>
    <xf numFmtId="0" fontId="24" fillId="0" borderId="2" xfId="2" applyFont="1" applyBorder="1" applyAlignment="1">
      <alignment horizontal="left" wrapText="1"/>
    </xf>
    <xf numFmtId="0" fontId="9" fillId="0" borderId="4" xfId="2" applyFont="1" applyBorder="1" applyAlignment="1">
      <alignment horizontal="left" wrapText="1"/>
    </xf>
    <xf numFmtId="0" fontId="9" fillId="0" borderId="5" xfId="2" applyFont="1" applyBorder="1" applyAlignment="1">
      <alignment horizontal="left" wrapText="1"/>
    </xf>
    <xf numFmtId="0" fontId="24" fillId="0" borderId="7" xfId="2" applyFont="1" applyFill="1" applyBorder="1" applyAlignment="1">
      <alignment horizontal="center" vertical="center" wrapText="1"/>
    </xf>
    <xf numFmtId="0" fontId="24" fillId="0" borderId="8" xfId="2" applyFont="1" applyFill="1" applyBorder="1" applyAlignment="1">
      <alignment horizontal="center" vertical="center" wrapText="1"/>
    </xf>
    <xf numFmtId="0" fontId="24" fillId="0" borderId="10" xfId="2" applyFont="1" applyFill="1" applyBorder="1" applyAlignment="1">
      <alignment horizontal="center" vertical="center" wrapText="1"/>
    </xf>
    <xf numFmtId="0" fontId="24" fillId="0" borderId="1" xfId="2" applyFont="1" applyFill="1" applyBorder="1" applyAlignment="1">
      <alignment horizontal="center" vertical="center" wrapText="1"/>
    </xf>
    <xf numFmtId="0" fontId="24" fillId="0" borderId="12" xfId="2" applyFont="1" applyFill="1" applyBorder="1" applyAlignment="1">
      <alignment horizontal="center" vertical="center" wrapText="1"/>
    </xf>
    <xf numFmtId="0" fontId="24" fillId="0" borderId="13" xfId="2" applyFont="1" applyFill="1" applyBorder="1" applyAlignment="1">
      <alignment horizontal="center" vertical="center" wrapText="1"/>
    </xf>
    <xf numFmtId="1" fontId="24" fillId="0" borderId="6" xfId="2" applyNumberFormat="1" applyFont="1" applyFill="1" applyBorder="1" applyAlignment="1">
      <alignment horizontal="center" vertical="center" wrapText="1"/>
    </xf>
    <xf numFmtId="1" fontId="24" fillId="0" borderId="9" xfId="2" applyNumberFormat="1" applyFont="1" applyFill="1" applyBorder="1" applyAlignment="1">
      <alignment horizontal="center" vertical="center" wrapText="1"/>
    </xf>
    <xf numFmtId="1" fontId="24" fillId="0" borderId="11" xfId="2" applyNumberFormat="1" applyFont="1" applyFill="1" applyBorder="1" applyAlignment="1">
      <alignment horizontal="center" vertical="center" wrapText="1"/>
    </xf>
    <xf numFmtId="0" fontId="24" fillId="0" borderId="6" xfId="2" applyFont="1" applyFill="1" applyBorder="1" applyAlignment="1">
      <alignment horizontal="center" vertical="center" wrapText="1"/>
    </xf>
    <xf numFmtId="0" fontId="24" fillId="0" borderId="9" xfId="2" applyFont="1" applyFill="1" applyBorder="1" applyAlignment="1">
      <alignment horizontal="center" vertical="center" wrapText="1"/>
    </xf>
    <xf numFmtId="0" fontId="24" fillId="0" borderId="11" xfId="2" applyFont="1" applyFill="1" applyBorder="1" applyAlignment="1">
      <alignment horizontal="center" vertical="center" wrapText="1"/>
    </xf>
    <xf numFmtId="0" fontId="24" fillId="0" borderId="3" xfId="2" applyFont="1" applyFill="1" applyBorder="1" applyAlignment="1">
      <alignment horizontal="center" vertical="center" wrapText="1"/>
    </xf>
    <xf numFmtId="0" fontId="24" fillId="0" borderId="4" xfId="2" applyFont="1" applyFill="1" applyBorder="1" applyAlignment="1">
      <alignment horizontal="center" vertical="center" wrapText="1"/>
    </xf>
    <xf numFmtId="0" fontId="24" fillId="0" borderId="5" xfId="2" applyFont="1" applyFill="1" applyBorder="1" applyAlignment="1">
      <alignment horizontal="center" vertical="center" wrapText="1"/>
    </xf>
    <xf numFmtId="0" fontId="28" fillId="0" borderId="6" xfId="2" applyFont="1" applyBorder="1" applyAlignment="1">
      <alignment horizontal="center" vertical="center" wrapText="1"/>
    </xf>
    <xf numFmtId="0" fontId="28" fillId="0" borderId="9" xfId="2" applyFont="1" applyBorder="1" applyAlignment="1">
      <alignment horizontal="center" vertical="center" wrapText="1"/>
    </xf>
    <xf numFmtId="0" fontId="28" fillId="0" borderId="11" xfId="2" applyFont="1" applyBorder="1" applyAlignment="1">
      <alignment horizontal="center" vertical="center" wrapText="1"/>
    </xf>
    <xf numFmtId="9" fontId="9" fillId="13" borderId="6" xfId="1" applyFont="1" applyFill="1" applyBorder="1" applyAlignment="1">
      <alignment horizontal="center" vertical="center" wrapText="1"/>
    </xf>
    <xf numFmtId="9" fontId="9" fillId="13" borderId="9" xfId="1" applyFont="1" applyFill="1" applyBorder="1" applyAlignment="1">
      <alignment horizontal="center" vertical="center" wrapText="1"/>
    </xf>
    <xf numFmtId="9" fontId="9" fillId="13" borderId="11" xfId="1" applyFont="1" applyFill="1" applyBorder="1" applyAlignment="1">
      <alignment horizontal="center" vertical="center" wrapText="1"/>
    </xf>
    <xf numFmtId="0" fontId="49" fillId="6" borderId="15" xfId="0" applyFont="1" applyFill="1" applyBorder="1" applyAlignment="1">
      <alignment horizontal="center" vertical="center" wrapText="1"/>
    </xf>
    <xf numFmtId="0" fontId="49" fillId="6" borderId="14" xfId="0" applyFont="1" applyFill="1" applyBorder="1" applyAlignment="1">
      <alignment horizontal="center" vertical="center" wrapText="1"/>
    </xf>
    <xf numFmtId="0" fontId="24" fillId="0" borderId="3" xfId="2" applyFont="1" applyBorder="1" applyAlignment="1">
      <alignment horizontal="center" vertical="center"/>
    </xf>
    <xf numFmtId="0" fontId="24" fillId="0" borderId="4" xfId="2" applyFont="1" applyBorder="1" applyAlignment="1">
      <alignment horizontal="center" vertical="center"/>
    </xf>
    <xf numFmtId="0" fontId="24" fillId="0" borderId="5" xfId="2" applyFont="1" applyBorder="1" applyAlignment="1">
      <alignment horizontal="center" vertical="center"/>
    </xf>
    <xf numFmtId="0" fontId="24" fillId="0" borderId="2" xfId="2" applyFont="1" applyBorder="1" applyAlignment="1">
      <alignment horizontal="center" vertical="center" wrapText="1"/>
    </xf>
    <xf numFmtId="0" fontId="24" fillId="0" borderId="2" xfId="2" applyFont="1" applyBorder="1" applyAlignment="1">
      <alignment horizontal="center" wrapText="1"/>
    </xf>
    <xf numFmtId="9" fontId="24" fillId="0" borderId="6" xfId="1" applyFont="1" applyBorder="1" applyAlignment="1">
      <alignment horizontal="center" vertical="center" wrapText="1"/>
    </xf>
    <xf numFmtId="9" fontId="24" fillId="0" borderId="9" xfId="1" applyFont="1" applyBorder="1" applyAlignment="1">
      <alignment horizontal="center" vertical="center" wrapText="1"/>
    </xf>
    <xf numFmtId="9" fontId="24" fillId="0" borderId="11" xfId="1" applyFont="1" applyBorder="1" applyAlignment="1">
      <alignment horizontal="center" vertical="center" wrapText="1"/>
    </xf>
    <xf numFmtId="0" fontId="24" fillId="9" borderId="6" xfId="2" applyFont="1" applyFill="1" applyBorder="1" applyAlignment="1">
      <alignment horizontal="center" vertical="center" wrapText="1"/>
    </xf>
    <xf numFmtId="0" fontId="24" fillId="9" borderId="9" xfId="2" applyFont="1" applyFill="1" applyBorder="1" applyAlignment="1">
      <alignment horizontal="center" vertical="center" wrapText="1"/>
    </xf>
    <xf numFmtId="0" fontId="24" fillId="9" borderId="11" xfId="2" applyFont="1" applyFill="1" applyBorder="1" applyAlignment="1">
      <alignment horizontal="center" vertical="center" wrapText="1"/>
    </xf>
    <xf numFmtId="0" fontId="27" fillId="0" borderId="6"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1"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1" xfId="0" applyFont="1" applyBorder="1" applyAlignment="1">
      <alignment horizontal="center" vertical="center" wrapText="1"/>
    </xf>
    <xf numFmtId="1" fontId="9" fillId="0" borderId="4" xfId="2" applyNumberFormat="1" applyFont="1" applyBorder="1" applyAlignment="1">
      <alignment horizontal="left" wrapText="1"/>
    </xf>
    <xf numFmtId="1" fontId="9" fillId="0" borderId="5" xfId="2" applyNumberFormat="1" applyFont="1" applyBorder="1" applyAlignment="1">
      <alignment horizontal="left" wrapText="1"/>
    </xf>
    <xf numFmtId="0" fontId="15" fillId="0" borderId="2" xfId="0" applyFont="1" applyBorder="1" applyAlignment="1">
      <alignment horizontal="center" vertical="center" wrapText="1"/>
    </xf>
    <xf numFmtId="1" fontId="15" fillId="0" borderId="5" xfId="0" applyNumberFormat="1" applyFont="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Font="1" applyFill="1" applyBorder="1" applyAlignment="1" applyProtection="1">
      <alignment horizontal="center" vertical="center" wrapText="1"/>
    </xf>
    <xf numFmtId="1" fontId="15" fillId="0" borderId="2" xfId="0" applyNumberFormat="1" applyFont="1" applyBorder="1" applyAlignment="1">
      <alignment horizontal="center" vertical="center" wrapText="1"/>
    </xf>
    <xf numFmtId="0" fontId="15" fillId="0" borderId="6"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2" xfId="0" applyFont="1" applyFill="1" applyBorder="1" applyAlignment="1">
      <alignment horizontal="center" vertical="center"/>
    </xf>
    <xf numFmtId="9" fontId="15" fillId="0" borderId="2" xfId="0" applyNumberFormat="1" applyFont="1" applyFill="1" applyBorder="1" applyAlignment="1">
      <alignment horizontal="center" vertical="center"/>
    </xf>
    <xf numFmtId="10" fontId="15" fillId="0" borderId="2" xfId="0" applyNumberFormat="1" applyFont="1" applyFill="1" applyBorder="1" applyAlignment="1">
      <alignment horizontal="center" vertical="center"/>
    </xf>
    <xf numFmtId="0" fontId="15" fillId="0" borderId="6"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1" xfId="0" applyFont="1" applyFill="1" applyBorder="1" applyAlignment="1">
      <alignment horizontal="center" vertical="center"/>
    </xf>
    <xf numFmtId="49" fontId="15" fillId="0" borderId="6" xfId="0" applyNumberFormat="1" applyFont="1" applyFill="1" applyBorder="1" applyAlignment="1">
      <alignment horizontal="center" vertical="center"/>
    </xf>
    <xf numFmtId="49" fontId="15" fillId="0" borderId="9" xfId="0" applyNumberFormat="1" applyFont="1" applyFill="1" applyBorder="1" applyAlignment="1">
      <alignment horizontal="center" vertical="center"/>
    </xf>
    <xf numFmtId="49" fontId="15" fillId="0" borderId="11" xfId="0" applyNumberFormat="1" applyFont="1" applyFill="1" applyBorder="1" applyAlignment="1">
      <alignment horizontal="center" vertical="center"/>
    </xf>
    <xf numFmtId="16" fontId="15" fillId="0" borderId="6" xfId="0" applyNumberFormat="1" applyFont="1" applyFill="1" applyBorder="1" applyAlignment="1">
      <alignment horizontal="center" vertical="center" wrapText="1"/>
    </xf>
    <xf numFmtId="0" fontId="15" fillId="0" borderId="9" xfId="0" applyNumberFormat="1" applyFont="1" applyFill="1" applyBorder="1" applyAlignment="1">
      <alignment horizontal="center" vertical="center" wrapText="1"/>
    </xf>
    <xf numFmtId="0" fontId="15" fillId="0" borderId="11"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xf>
    <xf numFmtId="9" fontId="15" fillId="0" borderId="6" xfId="0" applyNumberFormat="1" applyFont="1" applyFill="1" applyBorder="1" applyAlignment="1">
      <alignment horizontal="center" vertical="center"/>
    </xf>
    <xf numFmtId="9" fontId="15" fillId="0" borderId="9" xfId="0" applyNumberFormat="1" applyFont="1" applyFill="1" applyBorder="1" applyAlignment="1">
      <alignment horizontal="center" vertical="center"/>
    </xf>
    <xf numFmtId="9" fontId="15" fillId="0" borderId="11" xfId="0" applyNumberFormat="1" applyFont="1" applyFill="1"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wrapText="1"/>
    </xf>
    <xf numFmtId="10" fontId="0" fillId="0" borderId="6" xfId="0" applyNumberFormat="1" applyBorder="1" applyAlignment="1">
      <alignment horizontal="center" vertical="center"/>
    </xf>
    <xf numFmtId="0" fontId="0" fillId="19" borderId="3" xfId="0" applyFill="1" applyBorder="1" applyAlignment="1">
      <alignment horizontal="center" vertical="center" wrapText="1"/>
    </xf>
    <xf numFmtId="0" fontId="0" fillId="19" borderId="4" xfId="0" applyFill="1" applyBorder="1" applyAlignment="1">
      <alignment horizontal="center" vertical="center" wrapText="1"/>
    </xf>
    <xf numFmtId="0" fontId="0" fillId="19" borderId="5" xfId="0" applyFill="1" applyBorder="1" applyAlignment="1">
      <alignment horizontal="center" vertical="center" wrapText="1"/>
    </xf>
    <xf numFmtId="0" fontId="52" fillId="19" borderId="3" xfId="0" applyFont="1" applyFill="1" applyBorder="1" applyAlignment="1">
      <alignment horizontal="center" vertical="center" wrapText="1"/>
    </xf>
    <xf numFmtId="0" fontId="52" fillId="19" borderId="4" xfId="0" applyFont="1" applyFill="1" applyBorder="1" applyAlignment="1">
      <alignment horizontal="center" vertical="center" wrapText="1"/>
    </xf>
    <xf numFmtId="0" fontId="52" fillId="19" borderId="5" xfId="0" applyFont="1" applyFill="1" applyBorder="1" applyAlignment="1">
      <alignment horizontal="center" vertical="center" wrapText="1"/>
    </xf>
    <xf numFmtId="0" fontId="13" fillId="0" borderId="6" xfId="3" applyBorder="1" applyAlignment="1" applyProtection="1">
      <alignment horizontal="center" vertical="center" wrapText="1"/>
    </xf>
    <xf numFmtId="0" fontId="29" fillId="0" borderId="9" xfId="3" applyFont="1" applyBorder="1" applyAlignment="1" applyProtection="1">
      <alignment horizontal="center" vertical="center" wrapText="1"/>
    </xf>
    <xf numFmtId="0" fontId="29" fillId="0" borderId="11" xfId="3" applyFont="1" applyBorder="1" applyAlignment="1" applyProtection="1">
      <alignment horizontal="center" vertical="center" wrapText="1"/>
    </xf>
    <xf numFmtId="9" fontId="0" fillId="0" borderId="6" xfId="0" applyNumberFormat="1" applyBorder="1" applyAlignment="1">
      <alignment horizontal="center" vertical="center"/>
    </xf>
    <xf numFmtId="10" fontId="0" fillId="0" borderId="6" xfId="0" applyNumberFormat="1" applyFill="1" applyBorder="1" applyAlignment="1">
      <alignment horizontal="center" vertic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0" fillId="0" borderId="6" xfId="0" applyFill="1" applyBorder="1" applyAlignment="1">
      <alignment horizontal="center" vertical="center"/>
    </xf>
    <xf numFmtId="1" fontId="24" fillId="0" borderId="4" xfId="2" applyNumberFormat="1" applyFont="1" applyBorder="1" applyAlignment="1">
      <alignment horizontal="left" wrapText="1"/>
    </xf>
    <xf numFmtId="0" fontId="24" fillId="0" borderId="4" xfId="2" applyFont="1" applyBorder="1" applyAlignment="1">
      <alignment horizontal="left" wrapText="1"/>
    </xf>
    <xf numFmtId="0" fontId="15" fillId="0" borderId="2" xfId="0" applyFont="1" applyBorder="1" applyAlignment="1">
      <alignment horizontal="center" vertical="center"/>
    </xf>
    <xf numFmtId="1" fontId="15"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 xfId="0" applyFont="1" applyFill="1" applyBorder="1" applyAlignment="1">
      <alignment horizontal="center" vertical="center"/>
    </xf>
    <xf numFmtId="9" fontId="16" fillId="3" borderId="2" xfId="0" applyNumberFormat="1" applyFont="1" applyFill="1" applyBorder="1" applyAlignment="1">
      <alignment horizontal="center" vertical="center"/>
    </xf>
    <xf numFmtId="0" fontId="16" fillId="3" borderId="2" xfId="0" applyFont="1" applyFill="1" applyBorder="1" applyAlignment="1">
      <alignment horizontal="center" vertical="center"/>
    </xf>
    <xf numFmtId="9" fontId="16" fillId="5" borderId="2" xfId="0" applyNumberFormat="1" applyFont="1" applyFill="1" applyBorder="1" applyAlignment="1">
      <alignment horizontal="center" vertical="center" wrapText="1"/>
    </xf>
    <xf numFmtId="0" fontId="16" fillId="5" borderId="2" xfId="0" applyNumberFormat="1" applyFont="1" applyFill="1" applyBorder="1" applyAlignment="1">
      <alignment horizontal="center" vertical="center" wrapText="1"/>
    </xf>
    <xf numFmtId="9" fontId="15" fillId="0" borderId="6" xfId="0" applyNumberFormat="1"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9" fontId="16" fillId="0" borderId="2" xfId="0" applyNumberFormat="1" applyFont="1" applyFill="1" applyBorder="1" applyAlignment="1">
      <alignment horizontal="center" vertical="center"/>
    </xf>
    <xf numFmtId="0" fontId="15" fillId="0" borderId="6" xfId="0" applyFont="1" applyBorder="1" applyAlignment="1">
      <alignment horizontal="center" vertical="center"/>
    </xf>
    <xf numFmtId="9" fontId="24" fillId="23" borderId="7" xfId="1" applyFont="1" applyFill="1" applyBorder="1" applyAlignment="1">
      <alignment horizontal="center" vertical="center" wrapText="1"/>
    </xf>
    <xf numFmtId="9" fontId="24" fillId="23" borderId="19" xfId="1" applyFont="1" applyFill="1" applyBorder="1" applyAlignment="1">
      <alignment horizontal="center" vertical="center" wrapText="1"/>
    </xf>
    <xf numFmtId="9" fontId="24" fillId="23" borderId="8" xfId="1" applyFont="1" applyFill="1" applyBorder="1" applyAlignment="1">
      <alignment horizontal="center" vertical="center" wrapText="1"/>
    </xf>
    <xf numFmtId="9" fontId="24" fillId="23" borderId="12" xfId="1" applyFont="1" applyFill="1" applyBorder="1" applyAlignment="1">
      <alignment horizontal="center" vertical="center" wrapText="1"/>
    </xf>
    <xf numFmtId="9" fontId="24" fillId="23" borderId="17" xfId="1" applyFont="1" applyFill="1" applyBorder="1" applyAlignment="1">
      <alignment horizontal="center" vertical="center" wrapText="1"/>
    </xf>
    <xf numFmtId="9" fontId="24" fillId="23" borderId="13" xfId="1" applyFont="1" applyFill="1" applyBorder="1" applyAlignment="1">
      <alignment horizontal="center" vertical="center" wrapText="1"/>
    </xf>
    <xf numFmtId="9" fontId="24" fillId="23" borderId="6" xfId="1" applyFont="1" applyFill="1" applyBorder="1" applyAlignment="1">
      <alignment horizontal="center" vertical="center" wrapText="1"/>
    </xf>
    <xf numFmtId="9" fontId="24" fillId="23" borderId="9" xfId="1" applyFont="1" applyFill="1" applyBorder="1" applyAlignment="1">
      <alignment horizontal="center" vertical="center" wrapText="1"/>
    </xf>
    <xf numFmtId="9" fontId="24" fillId="23" borderId="11" xfId="1" applyFont="1" applyFill="1" applyBorder="1" applyAlignment="1">
      <alignment horizontal="center" vertical="center" wrapText="1"/>
    </xf>
    <xf numFmtId="9" fontId="24" fillId="18" borderId="6" xfId="1" applyFont="1" applyFill="1" applyBorder="1" applyAlignment="1">
      <alignment horizontal="center" vertical="center" wrapText="1"/>
    </xf>
    <xf numFmtId="9" fontId="24" fillId="18" borderId="9" xfId="1" applyFont="1" applyFill="1" applyBorder="1" applyAlignment="1">
      <alignment horizontal="center" vertical="center" wrapText="1"/>
    </xf>
    <xf numFmtId="9" fontId="24" fillId="18" borderId="11" xfId="1" applyFont="1" applyFill="1" applyBorder="1" applyAlignment="1">
      <alignment horizontal="center" vertical="center" wrapText="1"/>
    </xf>
    <xf numFmtId="0" fontId="49" fillId="27" borderId="15" xfId="0" applyFont="1" applyFill="1" applyBorder="1" applyAlignment="1">
      <alignment horizontal="center" vertical="center" wrapText="1"/>
    </xf>
    <xf numFmtId="0" fontId="49" fillId="27" borderId="14" xfId="0" applyFont="1" applyFill="1" applyBorder="1" applyAlignment="1">
      <alignment horizontal="center" vertical="center" wrapText="1"/>
    </xf>
    <xf numFmtId="0" fontId="49" fillId="27" borderId="21" xfId="0" applyFont="1" applyFill="1" applyBorder="1" applyAlignment="1">
      <alignment horizontal="center" vertical="center" wrapText="1"/>
    </xf>
    <xf numFmtId="0" fontId="49" fillId="8" borderId="15" xfId="0" applyFont="1" applyFill="1" applyBorder="1" applyAlignment="1">
      <alignment horizontal="center" vertical="center" wrapText="1"/>
    </xf>
    <xf numFmtId="0" fontId="49" fillId="8" borderId="14" xfId="0" applyFont="1" applyFill="1" applyBorder="1" applyAlignment="1">
      <alignment horizontal="center" vertical="center" wrapText="1"/>
    </xf>
    <xf numFmtId="9" fontId="24" fillId="3" borderId="6" xfId="1" applyFont="1" applyFill="1" applyBorder="1" applyAlignment="1">
      <alignment horizontal="center" vertical="center" wrapText="1"/>
    </xf>
    <xf numFmtId="9" fontId="24" fillId="3" borderId="9" xfId="1" applyFont="1" applyFill="1" applyBorder="1" applyAlignment="1">
      <alignment horizontal="center" vertical="center" wrapText="1"/>
    </xf>
    <xf numFmtId="9" fontId="24" fillId="3" borderId="11" xfId="1" applyFont="1" applyFill="1" applyBorder="1" applyAlignment="1">
      <alignment horizontal="center" vertical="center" wrapText="1"/>
    </xf>
    <xf numFmtId="9" fontId="16" fillId="0" borderId="6" xfId="1" applyNumberFormat="1" applyFont="1" applyFill="1" applyBorder="1" applyAlignment="1">
      <alignment horizontal="center" vertical="center"/>
    </xf>
    <xf numFmtId="9" fontId="16" fillId="0" borderId="9" xfId="1" applyNumberFormat="1" applyFont="1" applyFill="1" applyBorder="1" applyAlignment="1">
      <alignment horizontal="center" vertical="center"/>
    </xf>
    <xf numFmtId="9" fontId="16" fillId="0" borderId="11" xfId="1" applyNumberFormat="1" applyFont="1" applyFill="1" applyBorder="1" applyAlignment="1">
      <alignment horizontal="center" vertical="center"/>
    </xf>
    <xf numFmtId="1" fontId="16" fillId="0" borderId="6" xfId="1" applyNumberFormat="1" applyFont="1" applyFill="1" applyBorder="1" applyAlignment="1">
      <alignment horizontal="center" vertical="center"/>
    </xf>
    <xf numFmtId="1" fontId="16" fillId="0" borderId="9" xfId="1" applyNumberFormat="1" applyFont="1" applyFill="1" applyBorder="1" applyAlignment="1">
      <alignment horizontal="center" vertical="center"/>
    </xf>
    <xf numFmtId="1" fontId="16" fillId="0" borderId="11" xfId="1" applyNumberFormat="1" applyFont="1" applyFill="1" applyBorder="1" applyAlignment="1">
      <alignment horizontal="center" vertical="center"/>
    </xf>
    <xf numFmtId="10" fontId="15" fillId="0" borderId="6" xfId="1" applyNumberFormat="1" applyFont="1" applyFill="1" applyBorder="1" applyAlignment="1">
      <alignment horizontal="center" vertical="center" wrapText="1"/>
    </xf>
    <xf numFmtId="10" fontId="15" fillId="0" borderId="32" xfId="1" applyNumberFormat="1" applyFont="1" applyFill="1" applyBorder="1" applyAlignment="1">
      <alignment horizontal="center" vertical="center" wrapText="1"/>
    </xf>
    <xf numFmtId="10" fontId="15" fillId="0" borderId="6" xfId="1" applyNumberFormat="1" applyFont="1" applyBorder="1" applyAlignment="1">
      <alignment horizontal="center" vertical="center" wrapText="1"/>
    </xf>
    <xf numFmtId="10" fontId="15" fillId="0" borderId="32" xfId="1" applyNumberFormat="1" applyFont="1" applyBorder="1" applyAlignment="1">
      <alignment horizontal="center" vertical="center" wrapText="1"/>
    </xf>
    <xf numFmtId="0" fontId="15" fillId="2" borderId="2" xfId="0" applyFont="1" applyFill="1" applyBorder="1" applyAlignment="1">
      <alignment horizontal="center" vertical="center" wrapText="1"/>
    </xf>
    <xf numFmtId="9" fontId="15" fillId="2" borderId="2" xfId="0" applyNumberFormat="1" applyFont="1" applyFill="1" applyBorder="1" applyAlignment="1">
      <alignment horizontal="center" vertical="center" wrapText="1"/>
    </xf>
    <xf numFmtId="0" fontId="15" fillId="19" borderId="2" xfId="0" applyFont="1" applyFill="1" applyBorder="1" applyAlignment="1">
      <alignment horizontal="center" vertical="center" wrapText="1"/>
    </xf>
    <xf numFmtId="9" fontId="9" fillId="25" borderId="6" xfId="1" applyFont="1" applyFill="1" applyBorder="1" applyAlignment="1">
      <alignment horizontal="center" vertical="center" wrapText="1"/>
    </xf>
    <xf numFmtId="9" fontId="9" fillId="25" borderId="9" xfId="1" applyFont="1" applyFill="1" applyBorder="1" applyAlignment="1">
      <alignment horizontal="center" vertical="center" wrapText="1"/>
    </xf>
    <xf numFmtId="9" fontId="9" fillId="25" borderId="11" xfId="1" applyFont="1" applyFill="1" applyBorder="1" applyAlignment="1">
      <alignment horizontal="center" vertical="center" wrapText="1"/>
    </xf>
    <xf numFmtId="9" fontId="16" fillId="24" borderId="6" xfId="0" applyNumberFormat="1" applyFont="1" applyFill="1" applyBorder="1" applyAlignment="1">
      <alignment horizontal="center" vertical="center"/>
    </xf>
    <xf numFmtId="9" fontId="16" fillId="24" borderId="9" xfId="0" applyNumberFormat="1" applyFont="1" applyFill="1" applyBorder="1" applyAlignment="1">
      <alignment horizontal="center" vertical="center"/>
    </xf>
    <xf numFmtId="9" fontId="16" fillId="24" borderId="11" xfId="0" applyNumberFormat="1" applyFont="1" applyFill="1" applyBorder="1" applyAlignment="1">
      <alignment horizontal="center" vertical="center"/>
    </xf>
    <xf numFmtId="0" fontId="15" fillId="19" borderId="12" xfId="0" applyFont="1" applyFill="1" applyBorder="1" applyAlignment="1">
      <alignment horizontal="center" vertical="center" wrapText="1"/>
    </xf>
    <xf numFmtId="0" fontId="15" fillId="19" borderId="17" xfId="0" applyFont="1" applyFill="1" applyBorder="1" applyAlignment="1">
      <alignment horizontal="center" vertical="center" wrapText="1"/>
    </xf>
    <xf numFmtId="1" fontId="15" fillId="0" borderId="22" xfId="1" applyNumberFormat="1" applyFont="1" applyFill="1" applyBorder="1" applyAlignment="1">
      <alignment horizontal="center" vertical="center" wrapText="1"/>
    </xf>
    <xf numFmtId="1" fontId="15" fillId="0" borderId="9" xfId="1" applyNumberFormat="1" applyFont="1" applyFill="1" applyBorder="1" applyAlignment="1">
      <alignment horizontal="center" vertical="center" wrapText="1"/>
    </xf>
    <xf numFmtId="1" fontId="15" fillId="0" borderId="11" xfId="1" applyNumberFormat="1" applyFont="1" applyFill="1" applyBorder="1" applyAlignment="1">
      <alignment horizontal="center" vertical="center" wrapText="1"/>
    </xf>
    <xf numFmtId="9" fontId="15" fillId="0" borderId="22" xfId="1" applyFont="1" applyFill="1" applyBorder="1" applyAlignment="1">
      <alignment horizontal="center" vertical="center" wrapText="1"/>
    </xf>
    <xf numFmtId="9" fontId="15" fillId="0" borderId="9" xfId="1" applyFont="1" applyFill="1" applyBorder="1" applyAlignment="1">
      <alignment horizontal="center" vertical="center" wrapText="1"/>
    </xf>
    <xf numFmtId="9" fontId="15" fillId="0" borderId="11" xfId="1" applyFont="1" applyFill="1" applyBorder="1" applyAlignment="1">
      <alignment horizontal="center" vertical="center" wrapText="1"/>
    </xf>
    <xf numFmtId="0" fontId="15" fillId="0" borderId="6" xfId="0" applyNumberFormat="1" applyFont="1" applyFill="1" applyBorder="1" applyAlignment="1">
      <alignment horizontal="center" vertical="center" wrapText="1"/>
    </xf>
    <xf numFmtId="1" fontId="15" fillId="0" borderId="6" xfId="1" applyNumberFormat="1" applyFont="1" applyFill="1" applyBorder="1" applyAlignment="1">
      <alignment horizontal="center" vertical="center" wrapText="1"/>
    </xf>
    <xf numFmtId="1" fontId="15" fillId="0" borderId="32" xfId="1" applyNumberFormat="1" applyFont="1" applyFill="1" applyBorder="1" applyAlignment="1">
      <alignment horizontal="center" vertical="center" wrapText="1"/>
    </xf>
    <xf numFmtId="9" fontId="9" fillId="10" borderId="7" xfId="1" applyFont="1" applyFill="1" applyBorder="1" applyAlignment="1">
      <alignment horizontal="center" vertical="center" wrapText="1"/>
    </xf>
    <xf numFmtId="9" fontId="9" fillId="10" borderId="19" xfId="1" applyFont="1" applyFill="1" applyBorder="1" applyAlignment="1">
      <alignment horizontal="center" vertical="center" wrapText="1"/>
    </xf>
    <xf numFmtId="9" fontId="9" fillId="10" borderId="8" xfId="1" applyFont="1" applyFill="1" applyBorder="1" applyAlignment="1">
      <alignment horizontal="center" vertical="center" wrapText="1"/>
    </xf>
    <xf numFmtId="9" fontId="9" fillId="10" borderId="12" xfId="1" applyFont="1" applyFill="1" applyBorder="1" applyAlignment="1">
      <alignment horizontal="center" vertical="center" wrapText="1"/>
    </xf>
    <xf numFmtId="9" fontId="9" fillId="10" borderId="17" xfId="1" applyFont="1" applyFill="1" applyBorder="1" applyAlignment="1">
      <alignment horizontal="center" vertical="center" wrapText="1"/>
    </xf>
    <xf numFmtId="9" fontId="9" fillId="10" borderId="13" xfId="1" applyFont="1" applyFill="1" applyBorder="1" applyAlignment="1">
      <alignment horizontal="center" vertical="center" wrapText="1"/>
    </xf>
    <xf numFmtId="1" fontId="26" fillId="0" borderId="6" xfId="3" applyNumberFormat="1" applyFont="1" applyFill="1" applyBorder="1" applyAlignment="1" applyProtection="1">
      <alignment horizontal="center" vertical="center" wrapText="1"/>
    </xf>
    <xf numFmtId="1" fontId="26" fillId="0" borderId="9" xfId="3" applyNumberFormat="1" applyFont="1" applyFill="1" applyBorder="1" applyAlignment="1" applyProtection="1">
      <alignment horizontal="center" vertical="center" wrapText="1"/>
    </xf>
    <xf numFmtId="1" fontId="26" fillId="0" borderId="11" xfId="3" applyNumberFormat="1" applyFont="1" applyFill="1" applyBorder="1" applyAlignment="1" applyProtection="1">
      <alignment horizontal="center" vertical="center" wrapText="1"/>
    </xf>
    <xf numFmtId="0" fontId="24" fillId="0" borderId="3" xfId="2" applyFont="1" applyBorder="1" applyAlignment="1">
      <alignment horizontal="center" vertical="center" wrapText="1"/>
    </xf>
    <xf numFmtId="0" fontId="24" fillId="0" borderId="4" xfId="2" applyFont="1" applyBorder="1" applyAlignment="1">
      <alignment horizontal="center" vertical="center" wrapText="1"/>
    </xf>
    <xf numFmtId="0" fontId="24" fillId="0" borderId="5" xfId="2" applyFont="1" applyBorder="1" applyAlignment="1">
      <alignment horizontal="center" vertical="center" wrapText="1"/>
    </xf>
    <xf numFmtId="0" fontId="24" fillId="0" borderId="3" xfId="2" applyFont="1" applyBorder="1" applyAlignment="1">
      <alignment horizontal="center" wrapText="1"/>
    </xf>
    <xf numFmtId="0" fontId="24" fillId="0" borderId="4" xfId="2" applyFont="1" applyBorder="1" applyAlignment="1">
      <alignment horizontal="center" wrapText="1"/>
    </xf>
    <xf numFmtId="0" fontId="24" fillId="0" borderId="5" xfId="2" applyFont="1" applyBorder="1" applyAlignment="1">
      <alignment horizontal="center" wrapText="1"/>
    </xf>
    <xf numFmtId="9" fontId="15" fillId="0" borderId="6" xfId="0" applyNumberFormat="1" applyFont="1" applyFill="1" applyBorder="1" applyAlignment="1">
      <alignment horizontal="center" vertical="center" wrapText="1"/>
    </xf>
    <xf numFmtId="9" fontId="15" fillId="0" borderId="9" xfId="0" applyNumberFormat="1" applyFont="1" applyFill="1" applyBorder="1" applyAlignment="1">
      <alignment horizontal="center" vertical="center" wrapText="1"/>
    </xf>
    <xf numFmtId="9" fontId="15" fillId="0" borderId="11" xfId="0" applyNumberFormat="1" applyFont="1" applyFill="1" applyBorder="1" applyAlignment="1">
      <alignment horizontal="center" vertical="center" wrapText="1"/>
    </xf>
    <xf numFmtId="9" fontId="24" fillId="13" borderId="6" xfId="1" applyFont="1" applyFill="1" applyBorder="1" applyAlignment="1">
      <alignment horizontal="center" vertical="center" wrapText="1"/>
    </xf>
    <xf numFmtId="9" fontId="24" fillId="13" borderId="9" xfId="1" applyFont="1" applyFill="1" applyBorder="1" applyAlignment="1">
      <alignment horizontal="center" vertical="center" wrapText="1"/>
    </xf>
    <xf numFmtId="9" fontId="24" fillId="13" borderId="11" xfId="1" applyFont="1" applyFill="1" applyBorder="1" applyAlignment="1">
      <alignment horizontal="center" vertical="center" wrapText="1"/>
    </xf>
    <xf numFmtId="0" fontId="17" fillId="29" borderId="15" xfId="0" applyFont="1" applyFill="1" applyBorder="1" applyAlignment="1">
      <alignment horizontal="center" vertical="center" wrapText="1"/>
    </xf>
    <xf numFmtId="0" fontId="17" fillId="29" borderId="14" xfId="0" applyFont="1" applyFill="1" applyBorder="1" applyAlignment="1">
      <alignment horizontal="center" vertical="center" wrapText="1"/>
    </xf>
    <xf numFmtId="0" fontId="17" fillId="29" borderId="21" xfId="0" applyFont="1" applyFill="1" applyBorder="1" applyAlignment="1">
      <alignment horizontal="center" vertical="center" wrapText="1"/>
    </xf>
    <xf numFmtId="0" fontId="17" fillId="30" borderId="15" xfId="0" applyFont="1" applyFill="1" applyBorder="1" applyAlignment="1">
      <alignment horizontal="center" vertical="center" wrapText="1"/>
    </xf>
    <xf numFmtId="0" fontId="17" fillId="30" borderId="14" xfId="0" applyFont="1" applyFill="1" applyBorder="1" applyAlignment="1">
      <alignment horizontal="center" vertical="center" wrapText="1"/>
    </xf>
    <xf numFmtId="0" fontId="49" fillId="30" borderId="15" xfId="0" applyFont="1" applyFill="1" applyBorder="1" applyAlignment="1">
      <alignment horizontal="center" vertical="center" wrapText="1"/>
    </xf>
    <xf numFmtId="0" fontId="49" fillId="30" borderId="14" xfId="0" applyFont="1" applyFill="1" applyBorder="1" applyAlignment="1">
      <alignment horizontal="center" vertical="center" wrapText="1"/>
    </xf>
    <xf numFmtId="1" fontId="35" fillId="0" borderId="2" xfId="0" applyNumberFormat="1" applyFont="1" applyBorder="1" applyAlignment="1">
      <alignment horizontal="center" vertical="center" wrapText="1"/>
    </xf>
    <xf numFmtId="0" fontId="16" fillId="0" borderId="6"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3" fillId="0" borderId="9" xfId="3" applyBorder="1" applyAlignment="1" applyProtection="1">
      <alignment horizontal="center" vertical="center" wrapText="1"/>
    </xf>
    <xf numFmtId="0" fontId="13" fillId="0" borderId="11" xfId="3" applyBorder="1" applyAlignment="1" applyProtection="1">
      <alignment horizontal="center" vertical="center" wrapText="1"/>
    </xf>
    <xf numFmtId="0" fontId="16" fillId="0" borderId="11" xfId="0" applyFont="1" applyFill="1" applyBorder="1" applyAlignment="1">
      <alignment horizontal="center" vertical="center" wrapText="1"/>
    </xf>
    <xf numFmtId="0" fontId="16" fillId="0" borderId="6" xfId="0" applyFont="1" applyFill="1" applyBorder="1" applyAlignment="1">
      <alignment horizontal="center" vertical="center"/>
    </xf>
    <xf numFmtId="0" fontId="16" fillId="0" borderId="9" xfId="0" applyFont="1" applyFill="1" applyBorder="1" applyAlignment="1">
      <alignment horizontal="center" vertical="center"/>
    </xf>
    <xf numFmtId="10" fontId="16" fillId="0" borderId="6" xfId="0" applyNumberFormat="1" applyFont="1" applyFill="1" applyBorder="1" applyAlignment="1">
      <alignment horizontal="center" vertical="center"/>
    </xf>
    <xf numFmtId="10" fontId="16" fillId="0" borderId="9" xfId="0" applyNumberFormat="1" applyFont="1" applyFill="1" applyBorder="1" applyAlignment="1">
      <alignment horizontal="center" vertical="center"/>
    </xf>
    <xf numFmtId="0" fontId="16" fillId="0" borderId="6" xfId="0" applyNumberFormat="1" applyFont="1" applyFill="1" applyBorder="1" applyAlignment="1">
      <alignment horizontal="center" vertical="center" wrapText="1"/>
    </xf>
    <xf numFmtId="0" fontId="16" fillId="0" borderId="9" xfId="0" applyNumberFormat="1" applyFont="1" applyFill="1" applyBorder="1" applyAlignment="1">
      <alignment horizontal="center" vertical="center" wrapText="1"/>
    </xf>
    <xf numFmtId="0" fontId="16" fillId="0" borderId="11" xfId="0" applyNumberFormat="1" applyFont="1" applyFill="1" applyBorder="1" applyAlignment="1">
      <alignment horizontal="center" vertical="center" wrapText="1"/>
    </xf>
    <xf numFmtId="0" fontId="16" fillId="0" borderId="6" xfId="0" applyFont="1" applyBorder="1" applyAlignment="1">
      <alignment horizontal="center" vertical="center"/>
    </xf>
    <xf numFmtId="0" fontId="16" fillId="0" borderId="9" xfId="0" applyFont="1" applyBorder="1" applyAlignment="1">
      <alignment horizontal="center" vertical="center"/>
    </xf>
    <xf numFmtId="9" fontId="15" fillId="0" borderId="11" xfId="0" applyNumberFormat="1" applyFont="1" applyBorder="1" applyAlignment="1">
      <alignment horizontal="center" vertical="center"/>
    </xf>
    <xf numFmtId="0" fontId="32" fillId="0" borderId="2" xfId="0" applyFont="1" applyFill="1" applyBorder="1" applyAlignment="1">
      <alignment horizontal="center" vertical="center" wrapText="1"/>
    </xf>
    <xf numFmtId="9" fontId="16" fillId="0" borderId="6" xfId="0" applyNumberFormat="1" applyFont="1" applyBorder="1" applyAlignment="1">
      <alignment horizontal="center" vertical="center"/>
    </xf>
    <xf numFmtId="9" fontId="16" fillId="0" borderId="9" xfId="0" applyNumberFormat="1" applyFont="1" applyBorder="1" applyAlignment="1">
      <alignment horizontal="center" vertical="center"/>
    </xf>
    <xf numFmtId="0" fontId="35" fillId="0" borderId="2" xfId="0" applyFont="1" applyBorder="1" applyAlignment="1">
      <alignment horizontal="center" vertical="center"/>
    </xf>
    <xf numFmtId="9" fontId="15" fillId="0" borderId="9" xfId="0" applyNumberFormat="1" applyFont="1" applyBorder="1" applyAlignment="1">
      <alignment horizontal="center" vertical="center"/>
    </xf>
    <xf numFmtId="9" fontId="15" fillId="2" borderId="22" xfId="1" applyFont="1" applyFill="1" applyBorder="1" applyAlignment="1">
      <alignment horizontal="center" vertical="center" wrapText="1"/>
    </xf>
    <xf numFmtId="9" fontId="15" fillId="2" borderId="9" xfId="1" applyFont="1" applyFill="1" applyBorder="1" applyAlignment="1">
      <alignment horizontal="center" vertical="center" wrapText="1"/>
    </xf>
    <xf numFmtId="9" fontId="15" fillId="2" borderId="11" xfId="1" applyFont="1" applyFill="1" applyBorder="1" applyAlignment="1">
      <alignment horizontal="center" vertical="center" wrapText="1"/>
    </xf>
    <xf numFmtId="9" fontId="15" fillId="2" borderId="2" xfId="1" applyFont="1" applyFill="1" applyBorder="1" applyAlignment="1">
      <alignment horizontal="center" vertical="center" wrapText="1"/>
    </xf>
    <xf numFmtId="1" fontId="6" fillId="2" borderId="6" xfId="1" applyNumberFormat="1" applyFont="1" applyFill="1" applyBorder="1" applyAlignment="1">
      <alignment horizontal="center" vertical="center"/>
    </xf>
    <xf numFmtId="1" fontId="6" fillId="2" borderId="9" xfId="1" applyNumberFormat="1" applyFont="1" applyFill="1" applyBorder="1" applyAlignment="1">
      <alignment horizontal="center" vertical="center"/>
    </xf>
    <xf numFmtId="1" fontId="6" fillId="2" borderId="11" xfId="1" applyNumberFormat="1" applyFont="1" applyFill="1" applyBorder="1" applyAlignment="1">
      <alignment horizontal="center" vertical="center"/>
    </xf>
    <xf numFmtId="9" fontId="6" fillId="2" borderId="6" xfId="1" applyNumberFormat="1" applyFont="1" applyFill="1" applyBorder="1" applyAlignment="1">
      <alignment horizontal="center" vertical="center"/>
    </xf>
    <xf numFmtId="9" fontId="6" fillId="2" borderId="9" xfId="1" applyNumberFormat="1" applyFont="1" applyFill="1" applyBorder="1" applyAlignment="1">
      <alignment horizontal="center" vertical="center"/>
    </xf>
    <xf numFmtId="9" fontId="6" fillId="2" borderId="11" xfId="1" applyNumberFormat="1" applyFont="1" applyFill="1" applyBorder="1" applyAlignment="1">
      <alignment horizontal="center" vertical="center"/>
    </xf>
    <xf numFmtId="9" fontId="6" fillId="0" borderId="6" xfId="1" applyFont="1" applyFill="1" applyBorder="1" applyAlignment="1">
      <alignment horizontal="center" vertical="center" wrapText="1"/>
    </xf>
    <xf numFmtId="9" fontId="6" fillId="0" borderId="9" xfId="1" applyFont="1" applyFill="1" applyBorder="1" applyAlignment="1">
      <alignment horizontal="center" vertical="center" wrapText="1"/>
    </xf>
    <xf numFmtId="9" fontId="6" fillId="0" borderId="11" xfId="1" applyFont="1" applyFill="1" applyBorder="1" applyAlignment="1">
      <alignment horizontal="center" vertical="center" wrapText="1"/>
    </xf>
    <xf numFmtId="0" fontId="6" fillId="0" borderId="6" xfId="1" applyNumberFormat="1" applyFont="1" applyFill="1" applyBorder="1" applyAlignment="1">
      <alignment horizontal="center" vertical="center" wrapText="1"/>
    </xf>
    <xf numFmtId="0" fontId="6" fillId="0" borderId="9" xfId="1" applyNumberFormat="1" applyFont="1" applyFill="1" applyBorder="1" applyAlignment="1">
      <alignment horizontal="center" vertical="center" wrapText="1"/>
    </xf>
    <xf numFmtId="0" fontId="6" fillId="0" borderId="11" xfId="1" applyNumberFormat="1" applyFont="1" applyFill="1" applyBorder="1" applyAlignment="1">
      <alignment horizontal="center" vertical="center" wrapText="1"/>
    </xf>
    <xf numFmtId="9" fontId="63" fillId="13" borderId="6" xfId="1" applyFont="1" applyFill="1" applyBorder="1" applyAlignment="1">
      <alignment horizontal="center" vertical="center" wrapText="1"/>
    </xf>
    <xf numFmtId="9" fontId="63" fillId="13" borderId="9" xfId="1" applyFont="1" applyFill="1" applyBorder="1" applyAlignment="1">
      <alignment horizontal="center" vertical="center" wrapText="1"/>
    </xf>
    <xf numFmtId="9" fontId="63" fillId="13" borderId="11" xfId="1" applyFont="1" applyFill="1" applyBorder="1" applyAlignment="1">
      <alignment horizontal="center" vertical="center" wrapText="1"/>
    </xf>
    <xf numFmtId="9" fontId="6" fillId="19" borderId="7" xfId="1" applyFont="1" applyFill="1" applyBorder="1" applyAlignment="1">
      <alignment horizontal="center" vertical="center" wrapText="1"/>
    </xf>
    <xf numFmtId="9" fontId="6" fillId="19" borderId="19" xfId="1" applyFont="1" applyFill="1" applyBorder="1" applyAlignment="1">
      <alignment horizontal="center" vertical="center" wrapText="1"/>
    </xf>
    <xf numFmtId="9" fontId="6" fillId="19" borderId="8" xfId="1" applyFont="1" applyFill="1" applyBorder="1" applyAlignment="1">
      <alignment horizontal="center" vertical="center" wrapText="1"/>
    </xf>
    <xf numFmtId="9" fontId="6" fillId="19" borderId="2" xfId="1" applyNumberFormat="1" applyFont="1" applyFill="1" applyBorder="1" applyAlignment="1">
      <alignment horizontal="center" vertical="center" wrapText="1"/>
    </xf>
    <xf numFmtId="9" fontId="6" fillId="19" borderId="10" xfId="1" applyNumberFormat="1" applyFont="1" applyFill="1" applyBorder="1" applyAlignment="1">
      <alignment horizontal="center" vertical="center" wrapText="1"/>
    </xf>
    <xf numFmtId="9" fontId="6" fillId="19" borderId="0" xfId="1" applyNumberFormat="1" applyFont="1" applyFill="1" applyBorder="1" applyAlignment="1">
      <alignment horizontal="center" vertical="center" wrapText="1"/>
    </xf>
    <xf numFmtId="9" fontId="6" fillId="19" borderId="1" xfId="1" applyNumberFormat="1" applyFont="1" applyFill="1" applyBorder="1" applyAlignment="1">
      <alignment horizontal="center" vertical="center" wrapText="1"/>
    </xf>
    <xf numFmtId="9" fontId="6" fillId="19" borderId="3" xfId="1" applyNumberFormat="1" applyFont="1" applyFill="1" applyBorder="1" applyAlignment="1">
      <alignment horizontal="center" vertical="center"/>
    </xf>
    <xf numFmtId="9" fontId="6" fillId="19" borderId="4" xfId="1" applyNumberFormat="1" applyFont="1" applyFill="1" applyBorder="1" applyAlignment="1">
      <alignment horizontal="center" vertical="center"/>
    </xf>
    <xf numFmtId="1" fontId="6" fillId="0" borderId="6" xfId="1" applyNumberFormat="1" applyFont="1" applyBorder="1" applyAlignment="1">
      <alignment horizontal="center" vertical="center" wrapText="1"/>
    </xf>
    <xf numFmtId="1" fontId="6" fillId="0" borderId="9" xfId="1" applyNumberFormat="1" applyFont="1" applyBorder="1" applyAlignment="1">
      <alignment horizontal="center" vertical="center" wrapText="1"/>
    </xf>
    <xf numFmtId="1" fontId="6" fillId="0" borderId="11" xfId="1" applyNumberFormat="1" applyFont="1" applyBorder="1" applyAlignment="1">
      <alignment horizontal="center" vertical="center" wrapText="1"/>
    </xf>
    <xf numFmtId="10" fontId="6" fillId="0" borderId="6" xfId="1" applyNumberFormat="1" applyFont="1" applyBorder="1" applyAlignment="1">
      <alignment horizontal="center" vertical="center" wrapText="1"/>
    </xf>
    <xf numFmtId="10" fontId="6" fillId="0" borderId="9" xfId="1" applyNumberFormat="1" applyFont="1" applyBorder="1" applyAlignment="1">
      <alignment horizontal="center" vertical="center" wrapText="1"/>
    </xf>
    <xf numFmtId="10" fontId="6" fillId="0" borderId="11" xfId="1" applyNumberFormat="1" applyFont="1" applyBorder="1" applyAlignment="1">
      <alignment horizontal="center" vertical="center" wrapText="1"/>
    </xf>
    <xf numFmtId="9" fontId="6" fillId="0" borderId="6" xfId="1" applyNumberFormat="1" applyFont="1" applyBorder="1" applyAlignment="1">
      <alignment horizontal="center" vertical="center" wrapText="1"/>
    </xf>
    <xf numFmtId="9" fontId="6" fillId="0" borderId="9" xfId="1" applyNumberFormat="1" applyFont="1" applyBorder="1" applyAlignment="1">
      <alignment horizontal="center" vertical="center" wrapText="1"/>
    </xf>
    <xf numFmtId="9" fontId="6" fillId="0" borderId="11" xfId="1" applyNumberFormat="1" applyFont="1" applyBorder="1" applyAlignment="1">
      <alignment horizontal="center" vertical="center" wrapText="1"/>
    </xf>
    <xf numFmtId="9" fontId="64" fillId="2" borderId="6" xfId="0" applyNumberFormat="1" applyFont="1" applyFill="1" applyBorder="1" applyAlignment="1">
      <alignment horizontal="center" vertical="center" wrapText="1"/>
    </xf>
    <xf numFmtId="0" fontId="64" fillId="2" borderId="9" xfId="0" applyFont="1" applyFill="1" applyBorder="1" applyAlignment="1">
      <alignment horizontal="center" vertical="center" wrapText="1"/>
    </xf>
    <xf numFmtId="1" fontId="64" fillId="0" borderId="6" xfId="1" applyNumberFormat="1" applyFont="1" applyBorder="1" applyAlignment="1">
      <alignment horizontal="center" vertical="center"/>
    </xf>
    <xf numFmtId="1" fontId="64" fillId="0" borderId="9" xfId="1" applyNumberFormat="1" applyFont="1" applyBorder="1" applyAlignment="1">
      <alignment horizontal="center" vertical="center"/>
    </xf>
    <xf numFmtId="1" fontId="64" fillId="0" borderId="11" xfId="1" applyNumberFormat="1" applyFont="1" applyBorder="1" applyAlignment="1">
      <alignment horizontal="center" vertical="center"/>
    </xf>
    <xf numFmtId="9" fontId="64" fillId="0" borderId="6" xfId="1" applyFont="1" applyBorder="1" applyAlignment="1">
      <alignment horizontal="center" vertical="center"/>
    </xf>
    <xf numFmtId="9" fontId="64" fillId="0" borderId="9" xfId="1" applyFont="1" applyBorder="1" applyAlignment="1">
      <alignment horizontal="center" vertical="center"/>
    </xf>
    <xf numFmtId="9" fontId="64" fillId="0" borderId="11" xfId="1" applyFont="1" applyBorder="1" applyAlignment="1">
      <alignment horizontal="center" vertical="center"/>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 xfId="0" applyFont="1" applyBorder="1" applyAlignment="1">
      <alignment horizontal="center" vertical="center" wrapText="1"/>
    </xf>
    <xf numFmtId="0" fontId="64" fillId="2" borderId="6" xfId="0" applyFont="1" applyFill="1" applyBorder="1" applyAlignment="1">
      <alignment horizontal="center" vertical="center" wrapText="1"/>
    </xf>
    <xf numFmtId="0" fontId="64" fillId="0" borderId="6" xfId="0" applyFont="1" applyBorder="1" applyAlignment="1">
      <alignment horizontal="center" vertical="center"/>
    </xf>
    <xf numFmtId="0" fontId="64" fillId="0" borderId="9" xfId="0" applyFont="1" applyBorder="1" applyAlignment="1">
      <alignment horizontal="center" vertical="center"/>
    </xf>
    <xf numFmtId="0" fontId="64" fillId="0" borderId="11" xfId="0" applyFont="1" applyBorder="1" applyAlignment="1">
      <alignment horizontal="center" vertical="center"/>
    </xf>
    <xf numFmtId="0" fontId="64" fillId="0" borderId="9" xfId="0" applyNumberFormat="1" applyFont="1" applyFill="1" applyBorder="1" applyAlignment="1">
      <alignment horizontal="center" vertical="center"/>
    </xf>
    <xf numFmtId="0" fontId="64" fillId="0" borderId="11" xfId="0" applyNumberFormat="1" applyFont="1" applyFill="1" applyBorder="1" applyAlignment="1">
      <alignment horizontal="center" vertical="center"/>
    </xf>
    <xf numFmtId="9" fontId="64" fillId="0" borderId="9" xfId="0" applyNumberFormat="1" applyFont="1" applyBorder="1" applyAlignment="1">
      <alignment horizontal="center" vertical="center"/>
    </xf>
    <xf numFmtId="9" fontId="64" fillId="0" borderId="11" xfId="0" applyNumberFormat="1" applyFont="1" applyBorder="1" applyAlignment="1">
      <alignment horizontal="center" vertical="center"/>
    </xf>
    <xf numFmtId="9" fontId="64" fillId="0" borderId="6" xfId="0" applyNumberFormat="1" applyFont="1" applyBorder="1" applyAlignment="1">
      <alignment horizontal="center" vertical="center"/>
    </xf>
    <xf numFmtId="0" fontId="6" fillId="0" borderId="2" xfId="0" applyFont="1" applyBorder="1" applyAlignment="1">
      <alignment horizontal="center" vertical="center" wrapText="1"/>
    </xf>
    <xf numFmtId="1" fontId="6" fillId="0" borderId="2" xfId="0" applyNumberFormat="1" applyFont="1" applyBorder="1" applyAlignment="1">
      <alignment horizontal="center" vertical="center" wrapText="1"/>
    </xf>
    <xf numFmtId="9" fontId="5" fillId="0" borderId="6" xfId="0" applyNumberFormat="1" applyFont="1" applyFill="1" applyBorder="1" applyAlignment="1">
      <alignment horizontal="center" vertical="center" wrapText="1"/>
    </xf>
    <xf numFmtId="9" fontId="6" fillId="0" borderId="9" xfId="0" applyNumberFormat="1" applyFont="1" applyFill="1" applyBorder="1" applyAlignment="1">
      <alignment horizontal="center" vertical="center" wrapText="1"/>
    </xf>
    <xf numFmtId="9" fontId="6" fillId="0" borderId="11" xfId="0" applyNumberFormat="1" applyFont="1" applyFill="1" applyBorder="1" applyAlignment="1">
      <alignment horizontal="center" vertical="center" wrapText="1"/>
    </xf>
    <xf numFmtId="0" fontId="64" fillId="0" borderId="6" xfId="0" applyFont="1" applyBorder="1" applyAlignment="1">
      <alignment horizontal="center" vertical="center" wrapText="1"/>
    </xf>
    <xf numFmtId="0" fontId="64" fillId="0" borderId="9" xfId="0" applyFont="1" applyBorder="1" applyAlignment="1">
      <alignment horizontal="center" vertical="center" wrapText="1"/>
    </xf>
    <xf numFmtId="0" fontId="64" fillId="0" borderId="11" xfId="0" applyFont="1" applyBorder="1" applyAlignment="1">
      <alignment horizontal="center" vertical="center" wrapText="1"/>
    </xf>
    <xf numFmtId="9" fontId="64" fillId="0" borderId="6" xfId="0" applyNumberFormat="1" applyFont="1" applyFill="1" applyBorder="1" applyAlignment="1">
      <alignment horizontal="center" vertical="center" wrapText="1"/>
    </xf>
    <xf numFmtId="9" fontId="64" fillId="0" borderId="9" xfId="0" applyNumberFormat="1" applyFont="1" applyFill="1" applyBorder="1" applyAlignment="1">
      <alignment horizontal="center" vertical="center" wrapText="1"/>
    </xf>
    <xf numFmtId="9" fontId="64" fillId="0" borderId="11" xfId="0" applyNumberFormat="1" applyFont="1" applyFill="1" applyBorder="1" applyAlignment="1">
      <alignment horizontal="center" vertical="center" wrapText="1"/>
    </xf>
    <xf numFmtId="9" fontId="64" fillId="0" borderId="6" xfId="0" applyNumberFormat="1" applyFont="1" applyFill="1" applyBorder="1" applyAlignment="1">
      <alignment horizontal="center" vertical="center"/>
    </xf>
    <xf numFmtId="0" fontId="64" fillId="0" borderId="9" xfId="0" applyFont="1" applyFill="1" applyBorder="1" applyAlignment="1">
      <alignment horizontal="center" vertical="center"/>
    </xf>
    <xf numFmtId="0" fontId="64" fillId="0" borderId="11" xfId="0" applyFont="1" applyFill="1" applyBorder="1" applyAlignment="1">
      <alignment horizontal="center" vertical="center"/>
    </xf>
    <xf numFmtId="0" fontId="64" fillId="0" borderId="6" xfId="0" applyNumberFormat="1" applyFont="1" applyFill="1" applyBorder="1" applyAlignment="1">
      <alignment horizontal="center" vertical="center" wrapText="1"/>
    </xf>
    <xf numFmtId="0" fontId="64" fillId="0" borderId="9" xfId="0" applyNumberFormat="1" applyFont="1" applyFill="1" applyBorder="1" applyAlignment="1">
      <alignment horizontal="center" vertical="center" wrapText="1"/>
    </xf>
    <xf numFmtId="0" fontId="64" fillId="0" borderId="11"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9" fontId="6" fillId="0" borderId="6" xfId="0" applyNumberFormat="1" applyFont="1" applyFill="1" applyBorder="1" applyAlignment="1">
      <alignment horizontal="center" vertical="center"/>
    </xf>
    <xf numFmtId="0" fontId="6" fillId="0" borderId="9" xfId="0" applyFont="1" applyFill="1" applyBorder="1" applyAlignment="1">
      <alignment horizontal="center" vertical="center"/>
    </xf>
    <xf numFmtId="49" fontId="64" fillId="0" borderId="6" xfId="0" applyNumberFormat="1" applyFont="1" applyFill="1" applyBorder="1" applyAlignment="1">
      <alignment horizontal="center" vertical="center" wrapText="1"/>
    </xf>
    <xf numFmtId="49" fontId="64" fillId="0" borderId="9" xfId="0" applyNumberFormat="1" applyFont="1" applyFill="1" applyBorder="1" applyAlignment="1">
      <alignment horizontal="center" vertical="center" wrapText="1"/>
    </xf>
    <xf numFmtId="1" fontId="6" fillId="0" borderId="6" xfId="0" applyNumberFormat="1" applyFont="1" applyBorder="1" applyAlignment="1">
      <alignment horizontal="center" vertical="center" wrapText="1"/>
    </xf>
    <xf numFmtId="1" fontId="6" fillId="0" borderId="9" xfId="0" applyNumberFormat="1" applyFont="1" applyBorder="1" applyAlignment="1">
      <alignment horizontal="center" vertical="center" wrapText="1"/>
    </xf>
    <xf numFmtId="1" fontId="6" fillId="0" borderId="11" xfId="0" applyNumberFormat="1" applyFont="1" applyBorder="1" applyAlignment="1">
      <alignment horizontal="center" vertical="center" wrapText="1"/>
    </xf>
    <xf numFmtId="0" fontId="64" fillId="2" borderId="11" xfId="0" applyFont="1" applyFill="1" applyBorder="1" applyAlignment="1">
      <alignment horizontal="center" vertical="center" wrapText="1"/>
    </xf>
    <xf numFmtId="9" fontId="64" fillId="0" borderId="9" xfId="0" applyNumberFormat="1" applyFont="1" applyFill="1" applyBorder="1" applyAlignment="1">
      <alignment horizontal="center" vertical="center"/>
    </xf>
    <xf numFmtId="9" fontId="64" fillId="0" borderId="11" xfId="0" applyNumberFormat="1" applyFont="1" applyFill="1" applyBorder="1" applyAlignment="1">
      <alignment horizontal="center" vertical="center"/>
    </xf>
    <xf numFmtId="16" fontId="64" fillId="0" borderId="6" xfId="0" applyNumberFormat="1" applyFont="1" applyFill="1" applyBorder="1" applyAlignment="1">
      <alignment horizontal="center" vertical="center"/>
    </xf>
    <xf numFmtId="0" fontId="65" fillId="0" borderId="6" xfId="3" applyFont="1" applyBorder="1" applyAlignment="1" applyProtection="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9" fontId="4" fillId="0" borderId="6" xfId="0" applyNumberFormat="1" applyFont="1" applyBorder="1" applyAlignment="1">
      <alignment horizontal="center" vertical="center"/>
    </xf>
    <xf numFmtId="9" fontId="6" fillId="0" borderId="9" xfId="0" applyNumberFormat="1" applyFont="1" applyBorder="1" applyAlignment="1">
      <alignment horizontal="center" vertical="center"/>
    </xf>
    <xf numFmtId="9" fontId="6" fillId="0" borderId="11" xfId="0" applyNumberFormat="1" applyFont="1" applyBorder="1" applyAlignment="1">
      <alignment horizontal="center" vertical="center"/>
    </xf>
    <xf numFmtId="9" fontId="6" fillId="0" borderId="6" xfId="0" applyNumberFormat="1" applyFont="1" applyBorder="1" applyAlignment="1">
      <alignment horizontal="center" vertical="center"/>
    </xf>
    <xf numFmtId="9" fontId="6" fillId="0" borderId="6" xfId="0" applyNumberFormat="1" applyFont="1" applyBorder="1" applyAlignment="1">
      <alignment horizontal="center" vertical="center" wrapText="1"/>
    </xf>
    <xf numFmtId="9" fontId="64" fillId="2" borderId="9" xfId="0" applyNumberFormat="1" applyFont="1" applyFill="1" applyBorder="1" applyAlignment="1">
      <alignment horizontal="center" vertical="center" wrapText="1"/>
    </xf>
    <xf numFmtId="9" fontId="64" fillId="2" borderId="11" xfId="0" applyNumberFormat="1" applyFont="1" applyFill="1" applyBorder="1" applyAlignment="1">
      <alignment horizontal="center" vertical="center" wrapText="1"/>
    </xf>
    <xf numFmtId="9" fontId="64" fillId="0" borderId="6" xfId="0" applyNumberFormat="1" applyFont="1" applyBorder="1" applyAlignment="1">
      <alignment horizontal="center" vertical="center" wrapText="1"/>
    </xf>
    <xf numFmtId="9" fontId="64" fillId="0" borderId="9" xfId="0" applyNumberFormat="1" applyFont="1" applyBorder="1" applyAlignment="1">
      <alignment horizontal="center" vertical="center" wrapText="1"/>
    </xf>
    <xf numFmtId="9" fontId="64" fillId="0" borderId="11" xfId="0" applyNumberFormat="1" applyFont="1" applyBorder="1" applyAlignment="1">
      <alignment horizontal="center" vertical="center" wrapText="1"/>
    </xf>
    <xf numFmtId="9" fontId="6" fillId="2" borderId="2" xfId="1" applyNumberFormat="1" applyFont="1" applyFill="1" applyBorder="1" applyAlignment="1">
      <alignment horizontal="center" vertical="center" wrapText="1"/>
    </xf>
    <xf numFmtId="9" fontId="6" fillId="2" borderId="6" xfId="1" applyNumberFormat="1" applyFont="1" applyFill="1" applyBorder="1" applyAlignment="1">
      <alignment horizontal="center" vertical="center" wrapText="1"/>
    </xf>
    <xf numFmtId="9" fontId="6" fillId="2" borderId="9" xfId="1" applyNumberFormat="1" applyFont="1" applyFill="1" applyBorder="1" applyAlignment="1">
      <alignment horizontal="center" vertical="center" wrapText="1"/>
    </xf>
    <xf numFmtId="9" fontId="6" fillId="2" borderId="11" xfId="1" applyNumberFormat="1" applyFont="1" applyFill="1" applyBorder="1" applyAlignment="1">
      <alignment horizontal="center" vertical="center" wrapText="1"/>
    </xf>
    <xf numFmtId="9" fontId="6" fillId="19" borderId="2" xfId="1" applyNumberFormat="1" applyFont="1" applyFill="1" applyBorder="1" applyAlignment="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9" fontId="6" fillId="0" borderId="9" xfId="0" applyNumberFormat="1" applyFont="1" applyFill="1" applyBorder="1" applyAlignment="1">
      <alignment horizontal="center" vertical="center"/>
    </xf>
    <xf numFmtId="9" fontId="6" fillId="0" borderId="11" xfId="0" applyNumberFormat="1" applyFont="1" applyFill="1" applyBorder="1" applyAlignment="1">
      <alignment horizontal="center" vertical="center"/>
    </xf>
    <xf numFmtId="9" fontId="63" fillId="25" borderId="6" xfId="1" applyFont="1" applyFill="1" applyBorder="1" applyAlignment="1">
      <alignment horizontal="center" vertical="center" wrapText="1"/>
    </xf>
    <xf numFmtId="9" fontId="63" fillId="25" borderId="9" xfId="1" applyFont="1" applyFill="1" applyBorder="1" applyAlignment="1">
      <alignment horizontal="center" vertical="center" wrapText="1"/>
    </xf>
    <xf numFmtId="9" fontId="63" fillId="25" borderId="11" xfId="1" applyFont="1" applyFill="1" applyBorder="1" applyAlignment="1">
      <alignment horizontal="center" vertical="center" wrapText="1"/>
    </xf>
    <xf numFmtId="16" fontId="6" fillId="0" borderId="6" xfId="0" applyNumberFormat="1" applyFont="1" applyFill="1" applyBorder="1" applyAlignment="1">
      <alignment horizontal="center" vertical="center"/>
    </xf>
    <xf numFmtId="0" fontId="6" fillId="0" borderId="9" xfId="0" applyNumberFormat="1" applyFont="1" applyFill="1" applyBorder="1" applyAlignment="1">
      <alignment horizontal="center" vertical="center"/>
    </xf>
    <xf numFmtId="0" fontId="6" fillId="0" borderId="11" xfId="0" applyNumberFormat="1" applyFont="1" applyFill="1" applyBorder="1" applyAlignment="1">
      <alignment horizontal="center" vertical="center"/>
    </xf>
    <xf numFmtId="0" fontId="6" fillId="0" borderId="6" xfId="1" applyNumberFormat="1" applyFont="1" applyBorder="1" applyAlignment="1">
      <alignment horizontal="center" vertical="center" wrapText="1"/>
    </xf>
    <xf numFmtId="0" fontId="6" fillId="0" borderId="9" xfId="1" applyNumberFormat="1" applyFont="1" applyBorder="1" applyAlignment="1">
      <alignment horizontal="center" vertical="center" wrapText="1"/>
    </xf>
    <xf numFmtId="0" fontId="6" fillId="0" borderId="11" xfId="1" applyNumberFormat="1" applyFont="1" applyBorder="1" applyAlignment="1">
      <alignment horizontal="center" vertical="center" wrapText="1"/>
    </xf>
    <xf numFmtId="0" fontId="6" fillId="0" borderId="6" xfId="0" applyNumberFormat="1" applyFont="1" applyFill="1" applyBorder="1" applyAlignment="1">
      <alignment horizontal="center" vertical="center"/>
    </xf>
    <xf numFmtId="164" fontId="6" fillId="0" borderId="6"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6" fillId="0" borderId="11" xfId="0" applyNumberFormat="1" applyFont="1" applyBorder="1" applyAlignment="1">
      <alignment horizontal="center" vertical="center"/>
    </xf>
    <xf numFmtId="0" fontId="63" fillId="4" borderId="6" xfId="0" applyFont="1" applyFill="1" applyBorder="1" applyAlignment="1">
      <alignment horizontal="center" vertical="center" wrapText="1"/>
    </xf>
    <xf numFmtId="0" fontId="63" fillId="4" borderId="9" xfId="0" applyFont="1" applyFill="1" applyBorder="1" applyAlignment="1">
      <alignment horizontal="center" vertical="center" wrapText="1"/>
    </xf>
    <xf numFmtId="0" fontId="63" fillId="4" borderId="11" xfId="0" applyFont="1" applyFill="1" applyBorder="1" applyAlignment="1">
      <alignment horizontal="center" vertical="center" wrapText="1"/>
    </xf>
    <xf numFmtId="0" fontId="63" fillId="0" borderId="2" xfId="2" applyFont="1" applyBorder="1" applyAlignment="1">
      <alignment wrapText="1"/>
    </xf>
    <xf numFmtId="0" fontId="63" fillId="6" borderId="9" xfId="0" applyFont="1" applyFill="1" applyBorder="1" applyAlignment="1">
      <alignment horizontal="center" vertical="center" wrapText="1"/>
    </xf>
    <xf numFmtId="0" fontId="63" fillId="6" borderId="11" xfId="0" applyFont="1" applyFill="1" applyBorder="1" applyAlignment="1">
      <alignment horizontal="center" vertical="center" wrapText="1"/>
    </xf>
    <xf numFmtId="1" fontId="63" fillId="0" borderId="2" xfId="2" applyNumberFormat="1" applyFont="1" applyBorder="1" applyAlignment="1">
      <alignment horizontal="left" wrapText="1"/>
    </xf>
    <xf numFmtId="14" fontId="63" fillId="0" borderId="2" xfId="2" applyNumberFormat="1" applyFont="1" applyBorder="1" applyAlignment="1">
      <alignment horizontal="left" wrapText="1"/>
    </xf>
    <xf numFmtId="0" fontId="63" fillId="4" borderId="2" xfId="0" applyFont="1" applyFill="1" applyBorder="1" applyAlignment="1">
      <alignment horizontal="center" vertical="center" wrapText="1"/>
    </xf>
    <xf numFmtId="0" fontId="63" fillId="29" borderId="6" xfId="0" applyFont="1" applyFill="1" applyBorder="1" applyAlignment="1">
      <alignment horizontal="center" vertical="center" wrapText="1"/>
    </xf>
    <xf numFmtId="0" fontId="63" fillId="29" borderId="9" xfId="0" applyFont="1" applyFill="1" applyBorder="1" applyAlignment="1">
      <alignment horizontal="center" vertical="center" wrapText="1"/>
    </xf>
    <xf numFmtId="0" fontId="63" fillId="29" borderId="11" xfId="0" applyFont="1" applyFill="1" applyBorder="1" applyAlignment="1">
      <alignment horizontal="center" vertical="center" wrapText="1"/>
    </xf>
    <xf numFmtId="9" fontId="15" fillId="13" borderId="2" xfId="0" applyNumberFormat="1" applyFont="1" applyFill="1" applyBorder="1" applyAlignment="1">
      <alignment horizontal="center" vertical="center"/>
    </xf>
    <xf numFmtId="0" fontId="15" fillId="13" borderId="2" xfId="0" applyFont="1" applyFill="1" applyBorder="1" applyAlignment="1">
      <alignment horizontal="center" vertical="center"/>
    </xf>
    <xf numFmtId="9" fontId="15" fillId="0" borderId="6" xfId="1" applyNumberFormat="1" applyFont="1" applyBorder="1" applyAlignment="1">
      <alignment horizontal="center" vertical="center"/>
    </xf>
    <xf numFmtId="9" fontId="15" fillId="0" borderId="11" xfId="1" applyNumberFormat="1" applyFont="1" applyBorder="1" applyAlignment="1">
      <alignment horizontal="center" vertical="center"/>
    </xf>
    <xf numFmtId="1" fontId="15" fillId="0" borderId="6" xfId="1" applyNumberFormat="1" applyFont="1" applyBorder="1" applyAlignment="1">
      <alignment horizontal="center" vertical="center"/>
    </xf>
    <xf numFmtId="1" fontId="15" fillId="0" borderId="11" xfId="1" applyNumberFormat="1" applyFont="1" applyBorder="1" applyAlignment="1">
      <alignment horizontal="center" vertical="center"/>
    </xf>
    <xf numFmtId="1" fontId="15" fillId="0" borderId="6" xfId="1" applyNumberFormat="1" applyFont="1" applyBorder="1" applyAlignment="1">
      <alignment horizontal="center" vertical="center" wrapText="1"/>
    </xf>
    <xf numFmtId="1" fontId="15" fillId="0" borderId="11" xfId="1" applyNumberFormat="1" applyFont="1" applyBorder="1" applyAlignment="1">
      <alignment horizontal="center" vertical="center" wrapText="1"/>
    </xf>
    <xf numFmtId="0" fontId="12" fillId="0" borderId="3" xfId="0" applyFont="1" applyBorder="1" applyAlignment="1">
      <alignment horizontal="left" wrapText="1"/>
    </xf>
    <xf numFmtId="0" fontId="12" fillId="0" borderId="4" xfId="0" applyFont="1" applyBorder="1" applyAlignment="1">
      <alignment horizontal="left" wrapText="1"/>
    </xf>
    <xf numFmtId="17" fontId="12" fillId="0" borderId="3" xfId="0" applyNumberFormat="1" applyFont="1" applyBorder="1" applyAlignment="1">
      <alignment horizontal="left" wrapText="1"/>
    </xf>
    <xf numFmtId="17" fontId="12" fillId="0" borderId="4" xfId="0" applyNumberFormat="1" applyFont="1" applyBorder="1" applyAlignment="1">
      <alignment horizontal="left" wrapText="1"/>
    </xf>
    <xf numFmtId="1" fontId="9" fillId="0" borderId="3" xfId="2" applyNumberFormat="1" applyFont="1" applyBorder="1" applyAlignment="1">
      <alignment horizontal="left" wrapText="1"/>
    </xf>
    <xf numFmtId="9" fontId="9" fillId="10" borderId="6" xfId="1" applyFont="1" applyFill="1" applyBorder="1" applyAlignment="1">
      <alignment horizontal="center" vertical="center" wrapText="1"/>
    </xf>
    <xf numFmtId="9" fontId="9" fillId="10" borderId="9" xfId="1" applyFont="1" applyFill="1" applyBorder="1" applyAlignment="1">
      <alignment horizontal="center" vertical="center" wrapText="1"/>
    </xf>
    <xf numFmtId="9" fontId="9" fillId="10" borderId="11" xfId="1" applyFont="1" applyFill="1" applyBorder="1" applyAlignment="1">
      <alignment horizontal="center" vertical="center" wrapText="1"/>
    </xf>
    <xf numFmtId="0" fontId="9" fillId="13" borderId="6" xfId="2" applyFont="1" applyFill="1" applyBorder="1" applyAlignment="1">
      <alignment horizontal="center" vertical="center" wrapText="1"/>
    </xf>
    <xf numFmtId="0" fontId="9" fillId="13" borderId="9" xfId="2" applyFont="1" applyFill="1" applyBorder="1" applyAlignment="1">
      <alignment horizontal="center" vertical="center" wrapText="1"/>
    </xf>
    <xf numFmtId="0" fontId="9" fillId="13" borderId="11" xfId="2" applyFont="1" applyFill="1" applyBorder="1" applyAlignment="1">
      <alignment horizontal="center" vertical="center" wrapText="1"/>
    </xf>
    <xf numFmtId="0" fontId="9" fillId="10" borderId="6" xfId="2" applyFont="1" applyFill="1" applyBorder="1" applyAlignment="1">
      <alignment horizontal="center" vertical="center" wrapText="1"/>
    </xf>
    <xf numFmtId="0" fontId="9" fillId="10" borderId="9" xfId="2" applyFont="1" applyFill="1" applyBorder="1" applyAlignment="1">
      <alignment horizontal="center" vertical="center" wrapText="1"/>
    </xf>
    <xf numFmtId="0" fontId="9" fillId="10" borderId="11" xfId="2" applyFont="1" applyFill="1" applyBorder="1" applyAlignment="1">
      <alignment horizontal="center" vertical="center" wrapText="1"/>
    </xf>
    <xf numFmtId="0" fontId="48" fillId="4" borderId="2" xfId="0" applyFont="1" applyFill="1" applyBorder="1" applyAlignment="1">
      <alignment horizontal="center" vertical="center" wrapText="1"/>
    </xf>
    <xf numFmtId="0" fontId="25" fillId="2" borderId="6" xfId="6" applyFont="1" applyFill="1" applyBorder="1" applyAlignment="1">
      <alignment horizontal="center" vertical="center" wrapText="1"/>
    </xf>
    <xf numFmtId="0" fontId="25" fillId="2" borderId="9" xfId="6" applyFont="1" applyFill="1" applyBorder="1" applyAlignment="1">
      <alignment horizontal="center" vertical="center" wrapText="1"/>
    </xf>
    <xf numFmtId="0" fontId="25" fillId="2" borderId="11" xfId="6" applyFont="1" applyFill="1" applyBorder="1" applyAlignment="1">
      <alignment horizontal="center" vertical="center" wrapText="1"/>
    </xf>
    <xf numFmtId="9" fontId="25" fillId="2" borderId="6" xfId="1" applyFont="1" applyFill="1" applyBorder="1" applyAlignment="1">
      <alignment horizontal="center" vertical="center" wrapText="1"/>
    </xf>
    <xf numFmtId="9" fontId="25" fillId="2" borderId="9" xfId="1" applyFont="1" applyFill="1" applyBorder="1" applyAlignment="1">
      <alignment horizontal="center" vertical="center" wrapText="1"/>
    </xf>
    <xf numFmtId="9" fontId="25" fillId="2" borderId="11" xfId="1" applyFont="1" applyFill="1" applyBorder="1" applyAlignment="1">
      <alignment horizontal="center" vertical="center" wrapText="1"/>
    </xf>
    <xf numFmtId="0" fontId="45" fillId="19" borderId="3" xfId="6" applyFont="1" applyFill="1" applyBorder="1" applyAlignment="1">
      <alignment horizontal="center" vertical="center" wrapText="1"/>
    </xf>
    <xf numFmtId="0" fontId="45" fillId="19" borderId="4" xfId="6" applyFont="1" applyFill="1" applyBorder="1" applyAlignment="1">
      <alignment horizontal="center" vertical="center" wrapText="1"/>
    </xf>
    <xf numFmtId="0" fontId="45" fillId="19" borderId="5" xfId="6" applyFont="1" applyFill="1" applyBorder="1" applyAlignment="1">
      <alignment horizontal="center" vertical="center" wrapText="1"/>
    </xf>
    <xf numFmtId="0" fontId="25" fillId="19" borderId="3" xfId="6" applyFont="1" applyFill="1" applyBorder="1" applyAlignment="1">
      <alignment horizontal="center" vertical="center" wrapText="1"/>
    </xf>
    <xf numFmtId="0" fontId="25" fillId="19" borderId="4" xfId="6" applyFont="1" applyFill="1" applyBorder="1" applyAlignment="1">
      <alignment horizontal="center" vertical="center" wrapText="1"/>
    </xf>
    <xf numFmtId="0" fontId="25" fillId="19" borderId="5" xfId="6" applyFont="1" applyFill="1" applyBorder="1" applyAlignment="1">
      <alignment horizontal="center" vertical="center" wrapText="1"/>
    </xf>
    <xf numFmtId="9" fontId="11" fillId="0" borderId="6" xfId="0" applyNumberFormat="1" applyFont="1" applyBorder="1" applyAlignment="1">
      <alignment horizontal="center" vertical="center" wrapText="1"/>
    </xf>
    <xf numFmtId="9" fontId="11" fillId="0" borderId="6" xfId="1" applyFont="1" applyBorder="1" applyAlignment="1">
      <alignment horizontal="center" vertical="center" wrapText="1"/>
    </xf>
    <xf numFmtId="9" fontId="11" fillId="0" borderId="9" xfId="1" applyFont="1" applyBorder="1" applyAlignment="1">
      <alignment horizontal="center" vertical="center" wrapText="1"/>
    </xf>
    <xf numFmtId="9" fontId="11" fillId="0" borderId="11" xfId="1" applyFont="1" applyBorder="1" applyAlignment="1">
      <alignment horizontal="center" vertical="center" wrapText="1"/>
    </xf>
    <xf numFmtId="9" fontId="25" fillId="2" borderId="6" xfId="6" applyNumberFormat="1" applyFont="1" applyFill="1" applyBorder="1" applyAlignment="1">
      <alignment horizontal="center" vertical="center" wrapText="1"/>
    </xf>
    <xf numFmtId="0" fontId="25" fillId="19" borderId="2" xfId="6" applyFont="1" applyFill="1" applyBorder="1" applyAlignment="1">
      <alignment horizontal="center" vertical="center" wrapText="1"/>
    </xf>
    <xf numFmtId="0" fontId="45" fillId="2" borderId="6" xfId="6" applyFont="1" applyFill="1" applyBorder="1" applyAlignment="1">
      <alignment horizontal="center" vertical="center" wrapText="1"/>
    </xf>
    <xf numFmtId="0" fontId="45" fillId="2" borderId="9" xfId="6" applyFont="1" applyFill="1" applyBorder="1" applyAlignment="1">
      <alignment horizontal="center" vertical="center" wrapText="1"/>
    </xf>
    <xf numFmtId="0" fontId="45" fillId="2" borderId="11" xfId="6"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1" xfId="0" applyFont="1" applyFill="1" applyBorder="1" applyAlignment="1">
      <alignment horizontal="center" vertical="center" wrapText="1"/>
    </xf>
    <xf numFmtId="9" fontId="9" fillId="2" borderId="6" xfId="0" applyNumberFormat="1" applyFont="1" applyFill="1" applyBorder="1" applyAlignment="1">
      <alignment horizontal="center" vertical="center" wrapText="1"/>
    </xf>
    <xf numFmtId="9" fontId="45" fillId="2" borderId="6" xfId="6" applyNumberFormat="1" applyFont="1" applyFill="1" applyBorder="1" applyAlignment="1">
      <alignment horizontal="center" vertical="center" wrapText="1"/>
    </xf>
    <xf numFmtId="9" fontId="45" fillId="2" borderId="9" xfId="6" applyNumberFormat="1" applyFont="1" applyFill="1" applyBorder="1" applyAlignment="1">
      <alignment horizontal="center" vertical="center" wrapText="1"/>
    </xf>
    <xf numFmtId="9" fontId="45" fillId="2" borderId="11" xfId="6" applyNumberFormat="1" applyFont="1" applyFill="1" applyBorder="1" applyAlignment="1">
      <alignment horizontal="center" vertical="center" wrapText="1"/>
    </xf>
    <xf numFmtId="0" fontId="25" fillId="2" borderId="6" xfId="6" applyFont="1" applyFill="1" applyBorder="1" applyAlignment="1">
      <alignment horizontal="center" wrapText="1"/>
    </xf>
    <xf numFmtId="0" fontId="25" fillId="2" borderId="9" xfId="6" applyFont="1" applyFill="1" applyBorder="1" applyAlignment="1">
      <alignment horizontal="center" wrapText="1"/>
    </xf>
    <xf numFmtId="0" fontId="25" fillId="2" borderId="11" xfId="6" applyFont="1" applyFill="1" applyBorder="1" applyAlignment="1">
      <alignment horizontal="center" wrapText="1"/>
    </xf>
    <xf numFmtId="9" fontId="45" fillId="2" borderId="6" xfId="6" applyNumberFormat="1" applyFont="1" applyFill="1" applyBorder="1" applyAlignment="1">
      <alignment horizontal="center" vertical="center"/>
    </xf>
    <xf numFmtId="9" fontId="45" fillId="2" borderId="9" xfId="6" applyNumberFormat="1" applyFont="1" applyFill="1" applyBorder="1" applyAlignment="1">
      <alignment horizontal="center" vertical="center"/>
    </xf>
    <xf numFmtId="9" fontId="45" fillId="2" borderId="11" xfId="6" applyNumberFormat="1" applyFont="1" applyFill="1" applyBorder="1" applyAlignment="1">
      <alignment horizontal="center" vertical="center"/>
    </xf>
    <xf numFmtId="0" fontId="45" fillId="0" borderId="6" xfId="6" applyFont="1" applyBorder="1" applyAlignment="1">
      <alignment horizontal="center" vertical="center" wrapText="1"/>
    </xf>
    <xf numFmtId="0" fontId="45" fillId="0" borderId="9" xfId="6" applyFont="1" applyBorder="1" applyAlignment="1">
      <alignment horizontal="center" vertical="center" wrapText="1"/>
    </xf>
    <xf numFmtId="0" fontId="45" fillId="0" borderId="11" xfId="6" applyFont="1" applyBorder="1" applyAlignment="1">
      <alignment horizontal="center" vertical="center" wrapText="1"/>
    </xf>
    <xf numFmtId="0" fontId="11" fillId="2" borderId="6"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1" xfId="0" applyFont="1" applyFill="1" applyBorder="1" applyAlignment="1">
      <alignment horizontal="center" vertical="center" wrapText="1"/>
    </xf>
    <xf numFmtId="9" fontId="11" fillId="2" borderId="6" xfId="0" applyNumberFormat="1" applyFont="1" applyFill="1" applyBorder="1" applyAlignment="1">
      <alignment horizontal="center" vertical="center"/>
    </xf>
    <xf numFmtId="9" fontId="11" fillId="2" borderId="9" xfId="0" applyNumberFormat="1" applyFont="1" applyFill="1" applyBorder="1" applyAlignment="1">
      <alignment horizontal="center" vertical="center"/>
    </xf>
    <xf numFmtId="9" fontId="11" fillId="2" borderId="11" xfId="0" applyNumberFormat="1" applyFont="1" applyFill="1" applyBorder="1" applyAlignment="1">
      <alignment horizontal="center" vertical="center"/>
    </xf>
    <xf numFmtId="9" fontId="53" fillId="2" borderId="6" xfId="6" applyNumberFormat="1" applyFont="1" applyFill="1" applyBorder="1" applyAlignment="1">
      <alignment horizontal="center" vertical="center"/>
    </xf>
    <xf numFmtId="9" fontId="53" fillId="2" borderId="9" xfId="6" applyNumberFormat="1" applyFont="1" applyFill="1" applyBorder="1" applyAlignment="1">
      <alignment horizontal="center" vertical="center"/>
    </xf>
    <xf numFmtId="9" fontId="53" fillId="2" borderId="11" xfId="6" applyNumberFormat="1" applyFont="1" applyFill="1" applyBorder="1" applyAlignment="1">
      <alignment horizontal="center" vertical="center"/>
    </xf>
    <xf numFmtId="0" fontId="45" fillId="2" borderId="6" xfId="0" applyFont="1" applyFill="1" applyBorder="1" applyAlignment="1">
      <alignment horizontal="center" vertical="center" wrapText="1"/>
    </xf>
    <xf numFmtId="0" fontId="45" fillId="2" borderId="9" xfId="0" applyFont="1" applyFill="1" applyBorder="1" applyAlignment="1">
      <alignment horizontal="center" vertical="center" wrapText="1"/>
    </xf>
    <xf numFmtId="0" fontId="45" fillId="2" borderId="11" xfId="0" applyFont="1" applyFill="1" applyBorder="1" applyAlignment="1">
      <alignment horizontal="center" vertical="center" wrapText="1"/>
    </xf>
    <xf numFmtId="49" fontId="45" fillId="2" borderId="6" xfId="0" applyNumberFormat="1" applyFont="1" applyFill="1" applyBorder="1" applyAlignment="1">
      <alignment horizontal="center" vertical="center" wrapText="1"/>
    </xf>
    <xf numFmtId="49" fontId="47" fillId="2" borderId="9" xfId="0" applyNumberFormat="1" applyFont="1" applyFill="1" applyBorder="1" applyAlignment="1">
      <alignment horizontal="center" vertical="center" wrapText="1"/>
    </xf>
    <xf numFmtId="49" fontId="47" fillId="2" borderId="11" xfId="0" applyNumberFormat="1" applyFont="1" applyFill="1" applyBorder="1" applyAlignment="1">
      <alignment horizontal="center" vertical="center" wrapText="1"/>
    </xf>
    <xf numFmtId="9" fontId="11" fillId="2" borderId="6" xfId="0" applyNumberFormat="1" applyFont="1" applyFill="1" applyBorder="1" applyAlignment="1">
      <alignment horizontal="center" vertical="center" wrapText="1"/>
    </xf>
    <xf numFmtId="9" fontId="11" fillId="2" borderId="9" xfId="0" applyNumberFormat="1" applyFont="1" applyFill="1" applyBorder="1" applyAlignment="1">
      <alignment horizontal="center" vertical="center" wrapText="1"/>
    </xf>
    <xf numFmtId="9" fontId="11" fillId="2" borderId="11" xfId="0" applyNumberFormat="1" applyFont="1" applyFill="1" applyBorder="1" applyAlignment="1">
      <alignment horizontal="center" vertical="center" wrapText="1"/>
    </xf>
    <xf numFmtId="0" fontId="45" fillId="2" borderId="9" xfId="6" applyFont="1" applyFill="1" applyBorder="1" applyAlignment="1">
      <alignment horizontal="center" vertical="center"/>
    </xf>
    <xf numFmtId="0" fontId="45" fillId="2" borderId="11" xfId="6" applyFont="1" applyFill="1" applyBorder="1" applyAlignment="1">
      <alignment horizontal="center" vertical="center"/>
    </xf>
    <xf numFmtId="0" fontId="45" fillId="0" borderId="2" xfId="6" applyFont="1" applyBorder="1" applyAlignment="1">
      <alignment horizontal="center" vertical="center" wrapText="1"/>
    </xf>
    <xf numFmtId="0" fontId="45" fillId="0" borderId="8" xfId="6" applyFont="1" applyBorder="1" applyAlignment="1">
      <alignment horizontal="center" vertical="center" wrapText="1" readingOrder="1"/>
    </xf>
    <xf numFmtId="0" fontId="45" fillId="0" borderId="1" xfId="6" applyFont="1" applyBorder="1" applyAlignment="1">
      <alignment horizontal="center" vertical="center" wrapText="1" readingOrder="1"/>
    </xf>
    <xf numFmtId="0" fontId="45" fillId="0" borderId="13" xfId="6" applyFont="1" applyBorder="1" applyAlignment="1">
      <alignment horizontal="center" vertical="center" wrapText="1" readingOrder="1"/>
    </xf>
    <xf numFmtId="0" fontId="45" fillId="0" borderId="2" xfId="6" applyFont="1" applyBorder="1" applyAlignment="1">
      <alignment horizontal="center" vertical="center" wrapText="1" readingOrder="1"/>
    </xf>
    <xf numFmtId="0" fontId="45" fillId="0" borderId="6" xfId="6" applyFont="1" applyBorder="1" applyAlignment="1">
      <alignment horizontal="center" vertical="center" wrapText="1" readingOrder="1"/>
    </xf>
    <xf numFmtId="0" fontId="45" fillId="0" borderId="9" xfId="6" applyFont="1" applyBorder="1" applyAlignment="1">
      <alignment horizontal="center" vertical="center" wrapText="1" readingOrder="1"/>
    </xf>
    <xf numFmtId="0" fontId="45" fillId="0" borderId="11" xfId="6" applyFont="1" applyBorder="1" applyAlignment="1">
      <alignment horizontal="center" vertical="center" wrapText="1" readingOrder="1"/>
    </xf>
    <xf numFmtId="9" fontId="45" fillId="0" borderId="6" xfId="6" applyNumberFormat="1" applyFont="1" applyBorder="1" applyAlignment="1">
      <alignment horizontal="center" vertical="center"/>
    </xf>
    <xf numFmtId="9" fontId="45" fillId="0" borderId="9" xfId="6" applyNumberFormat="1" applyFont="1" applyBorder="1" applyAlignment="1">
      <alignment horizontal="center" vertical="center"/>
    </xf>
    <xf numFmtId="9" fontId="45" fillId="0" borderId="11" xfId="6" applyNumberFormat="1" applyFont="1" applyBorder="1" applyAlignment="1">
      <alignment horizontal="center" vertical="center"/>
    </xf>
    <xf numFmtId="9" fontId="45" fillId="0" borderId="2" xfId="6" applyNumberFormat="1" applyFont="1" applyBorder="1" applyAlignment="1">
      <alignment horizontal="center" vertical="center"/>
    </xf>
    <xf numFmtId="9" fontId="54" fillId="2" borderId="6" xfId="0" applyNumberFormat="1" applyFont="1" applyFill="1" applyBorder="1" applyAlignment="1">
      <alignment horizontal="center" vertical="center" wrapText="1"/>
    </xf>
    <xf numFmtId="9" fontId="54" fillId="2" borderId="9" xfId="0" applyNumberFormat="1" applyFont="1" applyFill="1" applyBorder="1" applyAlignment="1">
      <alignment horizontal="center" vertical="center" wrapText="1"/>
    </xf>
    <xf numFmtId="9" fontId="54" fillId="2" borderId="11" xfId="0" applyNumberFormat="1" applyFont="1" applyFill="1" applyBorder="1" applyAlignment="1">
      <alignment horizontal="center" vertical="center" wrapText="1"/>
    </xf>
    <xf numFmtId="0" fontId="11" fillId="2" borderId="6"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1" xfId="0" applyFont="1" applyFill="1" applyBorder="1" applyAlignment="1">
      <alignment horizontal="center" vertical="center"/>
    </xf>
    <xf numFmtId="9" fontId="54" fillId="2" borderId="6" xfId="0" applyNumberFormat="1" applyFont="1" applyFill="1" applyBorder="1" applyAlignment="1">
      <alignment horizontal="center" vertical="center"/>
    </xf>
    <xf numFmtId="9" fontId="54" fillId="2" borderId="9" xfId="0" applyNumberFormat="1" applyFont="1" applyFill="1" applyBorder="1" applyAlignment="1">
      <alignment horizontal="center" vertical="center"/>
    </xf>
    <xf numFmtId="9" fontId="54" fillId="2" borderId="11" xfId="0" applyNumberFormat="1" applyFont="1" applyFill="1" applyBorder="1" applyAlignment="1">
      <alignment horizontal="center" vertical="center"/>
    </xf>
    <xf numFmtId="0" fontId="45" fillId="2" borderId="6" xfId="6" applyFont="1" applyFill="1" applyBorder="1" applyAlignment="1">
      <alignment horizontal="center" vertical="center"/>
    </xf>
    <xf numFmtId="0" fontId="9" fillId="4" borderId="15" xfId="6" applyFont="1" applyFill="1" applyBorder="1" applyAlignment="1">
      <alignment horizontal="center" vertical="center" wrapText="1"/>
    </xf>
    <xf numFmtId="0" fontId="9" fillId="4" borderId="14" xfId="6" applyFont="1" applyFill="1" applyBorder="1" applyAlignment="1">
      <alignment horizontal="center" vertical="center" wrapText="1"/>
    </xf>
    <xf numFmtId="0" fontId="9" fillId="4" borderId="16" xfId="6" applyFont="1" applyFill="1" applyBorder="1" applyAlignment="1">
      <alignment horizontal="center" vertical="center" wrapText="1"/>
    </xf>
    <xf numFmtId="0" fontId="46" fillId="2" borderId="6" xfId="3" applyFont="1" applyFill="1" applyBorder="1" applyAlignment="1" applyProtection="1">
      <alignment horizontal="center" vertical="center"/>
    </xf>
    <xf numFmtId="9" fontId="9" fillId="3" borderId="6" xfId="1" applyFont="1" applyFill="1" applyBorder="1" applyAlignment="1">
      <alignment horizontal="center" vertical="center" wrapText="1"/>
    </xf>
    <xf numFmtId="9" fontId="9" fillId="3" borderId="9" xfId="1" applyFont="1" applyFill="1" applyBorder="1" applyAlignment="1">
      <alignment horizontal="center" vertical="center" wrapText="1"/>
    </xf>
    <xf numFmtId="9" fontId="9" fillId="3" borderId="11" xfId="1" applyFont="1" applyFill="1" applyBorder="1" applyAlignment="1">
      <alignment horizontal="center" vertical="center" wrapText="1"/>
    </xf>
    <xf numFmtId="1" fontId="9" fillId="0" borderId="7" xfId="2" applyNumberFormat="1" applyFont="1" applyBorder="1" applyAlignment="1">
      <alignment horizontal="center" vertical="center" wrapText="1"/>
    </xf>
    <xf numFmtId="1" fontId="9" fillId="0" borderId="10" xfId="2" applyNumberFormat="1" applyFont="1" applyBorder="1" applyAlignment="1">
      <alignment horizontal="center" vertical="center" wrapText="1"/>
    </xf>
    <xf numFmtId="1" fontId="9" fillId="0" borderId="12" xfId="2" applyNumberFormat="1" applyFont="1" applyBorder="1" applyAlignment="1">
      <alignment horizontal="center" vertical="center" wrapText="1"/>
    </xf>
    <xf numFmtId="0" fontId="9" fillId="4" borderId="23" xfId="6" applyFont="1" applyFill="1" applyBorder="1" applyAlignment="1">
      <alignment horizontal="center" vertical="center" wrapText="1"/>
    </xf>
    <xf numFmtId="0" fontId="9" fillId="4" borderId="20" xfId="6" applyFont="1" applyFill="1" applyBorder="1" applyAlignment="1">
      <alignment horizontal="center" vertical="center" wrapText="1"/>
    </xf>
    <xf numFmtId="0" fontId="9" fillId="4" borderId="27" xfId="6" applyFont="1" applyFill="1" applyBorder="1" applyAlignment="1">
      <alignment horizontal="center" vertical="center" wrapText="1"/>
    </xf>
    <xf numFmtId="0" fontId="9" fillId="0" borderId="15" xfId="6" applyFont="1" applyFill="1" applyBorder="1" applyAlignment="1">
      <alignment horizontal="center" vertical="center"/>
    </xf>
    <xf numFmtId="0" fontId="9" fillId="0" borderId="14" xfId="6" applyFont="1" applyFill="1" applyBorder="1" applyAlignment="1">
      <alignment horizontal="center" vertical="center" wrapText="1"/>
    </xf>
    <xf numFmtId="1" fontId="18" fillId="0" borderId="35" xfId="2" applyNumberFormat="1" applyFont="1" applyFill="1" applyBorder="1" applyAlignment="1">
      <alignment horizontal="center" wrapText="1"/>
    </xf>
    <xf numFmtId="1" fontId="18" fillId="0" borderId="36" xfId="2" applyNumberFormat="1" applyFont="1" applyFill="1" applyBorder="1" applyAlignment="1">
      <alignment horizontal="center" wrapText="1"/>
    </xf>
    <xf numFmtId="1" fontId="18" fillId="0" borderId="37" xfId="2" applyNumberFormat="1" applyFont="1" applyFill="1" applyBorder="1" applyAlignment="1">
      <alignment horizontal="center" wrapText="1"/>
    </xf>
    <xf numFmtId="9" fontId="9" fillId="0" borderId="23" xfId="1" applyFont="1" applyFill="1" applyBorder="1" applyAlignment="1">
      <alignment horizontal="center" vertical="center" wrapText="1"/>
    </xf>
    <xf numFmtId="9" fontId="9" fillId="0" borderId="19" xfId="1" applyFont="1" applyFill="1" applyBorder="1" applyAlignment="1">
      <alignment horizontal="center" vertical="center" wrapText="1"/>
    </xf>
    <xf numFmtId="9" fontId="9" fillId="0" borderId="29" xfId="1" applyFont="1" applyFill="1" applyBorder="1" applyAlignment="1">
      <alignment horizontal="center" vertical="center" wrapText="1"/>
    </xf>
    <xf numFmtId="0" fontId="9" fillId="0" borderId="14" xfId="6" applyFont="1" applyFill="1" applyBorder="1"/>
    <xf numFmtId="0" fontId="9" fillId="0" borderId="14" xfId="6" applyFont="1" applyFill="1" applyBorder="1" applyAlignment="1">
      <alignment horizontal="center" vertical="center"/>
    </xf>
    <xf numFmtId="0" fontId="9" fillId="0" borderId="24" xfId="6" applyFont="1" applyFill="1" applyBorder="1" applyAlignment="1">
      <alignment horizontal="center" vertical="center" wrapText="1"/>
    </xf>
    <xf numFmtId="0" fontId="9" fillId="0" borderId="25" xfId="6" applyFont="1" applyFill="1" applyBorder="1" applyAlignment="1">
      <alignment horizontal="center" vertical="center"/>
    </xf>
    <xf numFmtId="0" fontId="9" fillId="0" borderId="26" xfId="6" applyFont="1" applyFill="1" applyBorder="1"/>
    <xf numFmtId="9" fontId="9" fillId="0" borderId="27" xfId="1" applyFont="1" applyFill="1" applyBorder="1" applyAlignment="1">
      <alignment horizontal="center" vertical="center" wrapText="1"/>
    </xf>
    <xf numFmtId="9" fontId="9" fillId="0" borderId="17" xfId="1" applyFont="1" applyFill="1" applyBorder="1" applyAlignment="1">
      <alignment horizontal="center" vertical="center" wrapText="1"/>
    </xf>
    <xf numFmtId="9" fontId="9" fillId="0" borderId="31" xfId="1" applyFont="1" applyFill="1" applyBorder="1" applyAlignment="1">
      <alignment horizontal="center" vertical="center" wrapText="1"/>
    </xf>
    <xf numFmtId="0" fontId="9" fillId="0" borderId="16" xfId="6" applyFont="1" applyFill="1" applyBorder="1" applyAlignment="1">
      <alignment horizontal="center" vertical="center"/>
    </xf>
    <xf numFmtId="0" fontId="9" fillId="0" borderId="24" xfId="6" applyFont="1" applyFill="1" applyBorder="1" applyAlignment="1">
      <alignment horizontal="center" vertical="center" wrapText="1"/>
    </xf>
    <xf numFmtId="9" fontId="9" fillId="0" borderId="6" xfId="1" applyFont="1" applyFill="1" applyBorder="1" applyAlignment="1">
      <alignment vertical="center" wrapText="1"/>
    </xf>
    <xf numFmtId="0" fontId="45" fillId="0" borderId="6" xfId="6" applyFont="1" applyFill="1" applyBorder="1" applyAlignment="1">
      <alignment horizontal="center" vertical="center"/>
    </xf>
    <xf numFmtId="0" fontId="45" fillId="0" borderId="9" xfId="6" applyFont="1" applyFill="1" applyBorder="1" applyAlignment="1">
      <alignment horizontal="center" vertical="center"/>
    </xf>
    <xf numFmtId="0" fontId="45" fillId="0" borderId="11" xfId="6" applyFont="1" applyFill="1" applyBorder="1" applyAlignment="1">
      <alignment horizontal="center" vertical="center"/>
    </xf>
    <xf numFmtId="0" fontId="9" fillId="0" borderId="6" xfId="6" applyNumberFormat="1" applyFont="1" applyFill="1" applyBorder="1" applyAlignment="1">
      <alignment horizontal="center" vertical="center"/>
    </xf>
    <xf numFmtId="0" fontId="9" fillId="0" borderId="9" xfId="6" applyNumberFormat="1" applyFont="1" applyFill="1" applyBorder="1" applyAlignment="1">
      <alignment horizontal="center" vertical="center"/>
    </xf>
    <xf numFmtId="0" fontId="9" fillId="0" borderId="11" xfId="6" applyNumberFormat="1" applyFont="1" applyFill="1" applyBorder="1" applyAlignment="1">
      <alignment horizontal="center" vertical="center"/>
    </xf>
    <xf numFmtId="0" fontId="45" fillId="0" borderId="2" xfId="6" applyFont="1" applyFill="1" applyBorder="1" applyAlignment="1">
      <alignment horizontal="center" vertical="center"/>
    </xf>
    <xf numFmtId="9" fontId="18" fillId="0" borderId="7" xfId="1" applyFont="1" applyFill="1" applyBorder="1" applyAlignment="1">
      <alignment horizontal="center" vertical="center" wrapText="1"/>
    </xf>
    <xf numFmtId="9" fontId="18" fillId="0" borderId="19" xfId="1" applyFont="1" applyFill="1" applyBorder="1" applyAlignment="1">
      <alignment horizontal="center" vertical="center" wrapText="1"/>
    </xf>
    <xf numFmtId="9" fontId="18" fillId="0" borderId="8" xfId="1" applyFont="1" applyFill="1" applyBorder="1" applyAlignment="1">
      <alignment horizontal="center" vertical="center" wrapText="1"/>
    </xf>
    <xf numFmtId="0" fontId="18" fillId="0" borderId="2" xfId="0" applyFont="1" applyFill="1" applyBorder="1" applyAlignment="1">
      <alignment horizontal="center" vertical="center" wrapText="1"/>
    </xf>
    <xf numFmtId="9" fontId="18" fillId="0" borderId="12" xfId="1" applyFont="1" applyFill="1" applyBorder="1" applyAlignment="1">
      <alignment horizontal="center" vertical="center" wrapText="1"/>
    </xf>
    <xf numFmtId="9" fontId="18" fillId="0" borderId="17" xfId="1" applyFont="1" applyFill="1" applyBorder="1" applyAlignment="1">
      <alignment horizontal="center" vertical="center" wrapText="1"/>
    </xf>
    <xf numFmtId="9" fontId="18" fillId="0" borderId="13" xfId="1" applyFont="1" applyFill="1" applyBorder="1" applyAlignment="1">
      <alignment horizontal="center" vertical="center" wrapText="1"/>
    </xf>
    <xf numFmtId="0" fontId="18" fillId="0" borderId="6" xfId="0" applyFont="1" applyFill="1" applyBorder="1" applyAlignment="1">
      <alignment horizontal="center" vertical="center" wrapText="1"/>
    </xf>
    <xf numFmtId="1" fontId="94" fillId="0" borderId="2" xfId="0" applyNumberFormat="1" applyFont="1" applyFill="1" applyBorder="1" applyAlignment="1">
      <alignment horizontal="center" vertical="center"/>
    </xf>
    <xf numFmtId="9" fontId="94" fillId="0" borderId="2" xfId="0" applyNumberFormat="1" applyFont="1" applyFill="1" applyBorder="1" applyAlignment="1">
      <alignment horizontal="center" vertical="center"/>
    </xf>
    <xf numFmtId="10" fontId="94" fillId="0" borderId="2" xfId="0" applyNumberFormat="1" applyFont="1" applyFill="1" applyBorder="1" applyAlignment="1">
      <alignment horizontal="center" vertical="center" wrapText="1"/>
    </xf>
    <xf numFmtId="9" fontId="94" fillId="0" borderId="2" xfId="0" applyNumberFormat="1" applyFont="1" applyFill="1" applyBorder="1" applyAlignment="1">
      <alignment horizontal="center" vertical="center"/>
    </xf>
    <xf numFmtId="9" fontId="95" fillId="0" borderId="6" xfId="0" applyNumberFormat="1" applyFont="1" applyFill="1" applyBorder="1" applyAlignment="1">
      <alignment horizontal="center" vertical="center"/>
    </xf>
    <xf numFmtId="9" fontId="95" fillId="0" borderId="9" xfId="0" applyNumberFormat="1" applyFont="1" applyFill="1" applyBorder="1" applyAlignment="1">
      <alignment horizontal="center" vertical="center"/>
    </xf>
    <xf numFmtId="9" fontId="95" fillId="0" borderId="11" xfId="0" applyNumberFormat="1" applyFont="1" applyFill="1" applyBorder="1" applyAlignment="1">
      <alignment horizontal="center" vertical="center"/>
    </xf>
    <xf numFmtId="10" fontId="94" fillId="0" borderId="2" xfId="0" applyNumberFormat="1" applyFont="1" applyFill="1" applyBorder="1" applyAlignment="1">
      <alignment horizontal="center" vertical="center"/>
    </xf>
    <xf numFmtId="164" fontId="95" fillId="0" borderId="2" xfId="0" applyNumberFormat="1" applyFont="1" applyFill="1" applyBorder="1" applyAlignment="1">
      <alignment horizontal="center" vertical="center"/>
    </xf>
    <xf numFmtId="10" fontId="95" fillId="0" borderId="2" xfId="0" applyNumberFormat="1" applyFont="1" applyFill="1" applyBorder="1" applyAlignment="1">
      <alignment horizontal="center" vertical="center"/>
    </xf>
    <xf numFmtId="9" fontId="95" fillId="0" borderId="2" xfId="0" applyNumberFormat="1" applyFont="1" applyFill="1" applyBorder="1" applyAlignment="1">
      <alignment horizontal="center" vertical="center"/>
    </xf>
    <xf numFmtId="9" fontId="95" fillId="0" borderId="6" xfId="1" applyFont="1" applyFill="1" applyBorder="1" applyAlignment="1">
      <alignment horizontal="center" vertical="center"/>
    </xf>
    <xf numFmtId="9" fontId="95" fillId="0" borderId="9" xfId="1" applyFont="1" applyFill="1" applyBorder="1" applyAlignment="1">
      <alignment horizontal="center" vertical="center"/>
    </xf>
    <xf numFmtId="10" fontId="95" fillId="0" borderId="6" xfId="1" applyNumberFormat="1" applyFont="1" applyFill="1" applyBorder="1" applyAlignment="1">
      <alignment horizontal="center" vertical="center"/>
    </xf>
    <xf numFmtId="10" fontId="95" fillId="0" borderId="9" xfId="1" applyNumberFormat="1" applyFont="1" applyFill="1" applyBorder="1" applyAlignment="1">
      <alignment horizontal="center" vertical="center"/>
    </xf>
    <xf numFmtId="10" fontId="95" fillId="0" borderId="6" xfId="0" applyNumberFormat="1" applyFont="1" applyFill="1" applyBorder="1" applyAlignment="1">
      <alignment horizontal="center" vertical="center"/>
    </xf>
    <xf numFmtId="164" fontId="95" fillId="0" borderId="6" xfId="0" applyNumberFormat="1" applyFont="1" applyFill="1" applyBorder="1" applyAlignment="1">
      <alignment horizontal="center" vertical="center"/>
    </xf>
    <xf numFmtId="10" fontId="95" fillId="0" borderId="9" xfId="0" applyNumberFormat="1" applyFont="1" applyFill="1" applyBorder="1" applyAlignment="1">
      <alignment horizontal="center" vertical="center"/>
    </xf>
    <xf numFmtId="164" fontId="95" fillId="0" borderId="9" xfId="0" applyNumberFormat="1" applyFont="1" applyFill="1" applyBorder="1" applyAlignment="1">
      <alignment horizontal="center" vertical="center"/>
    </xf>
    <xf numFmtId="1" fontId="94" fillId="0" borderId="2" xfId="0" applyNumberFormat="1" applyFont="1" applyFill="1" applyBorder="1" applyAlignment="1">
      <alignment horizontal="center" vertical="center"/>
    </xf>
    <xf numFmtId="0" fontId="95" fillId="0" borderId="11" xfId="0" applyFont="1" applyFill="1" applyBorder="1" applyAlignment="1">
      <alignment horizontal="center" vertical="center"/>
    </xf>
    <xf numFmtId="9" fontId="96" fillId="0" borderId="2" xfId="1" applyFont="1" applyFill="1" applyBorder="1" applyAlignment="1">
      <alignment horizontal="center" vertical="center" readingOrder="1"/>
    </xf>
    <xf numFmtId="9" fontId="96" fillId="0" borderId="2" xfId="0" applyNumberFormat="1" applyFont="1" applyFill="1" applyBorder="1" applyAlignment="1">
      <alignment horizontal="center" vertical="center" readingOrder="1"/>
    </xf>
    <xf numFmtId="9" fontId="0" fillId="0" borderId="6" xfId="0" applyNumberFormat="1" applyFill="1" applyBorder="1" applyAlignment="1">
      <alignment horizontal="center" vertical="center"/>
    </xf>
    <xf numFmtId="9" fontId="91" fillId="0" borderId="11" xfId="1" applyFont="1" applyFill="1" applyBorder="1" applyAlignment="1">
      <alignment horizontal="center" vertical="center"/>
    </xf>
    <xf numFmtId="9" fontId="99" fillId="0" borderId="6" xfId="0" applyNumberFormat="1" applyFont="1" applyFill="1" applyBorder="1" applyAlignment="1">
      <alignment horizontal="center" vertical="center"/>
    </xf>
    <xf numFmtId="9" fontId="99" fillId="0" borderId="9" xfId="0" applyNumberFormat="1" applyFont="1" applyFill="1" applyBorder="1" applyAlignment="1">
      <alignment horizontal="center" vertical="center"/>
    </xf>
    <xf numFmtId="9" fontId="99" fillId="0" borderId="11" xfId="0" applyNumberFormat="1" applyFont="1" applyFill="1" applyBorder="1" applyAlignment="1">
      <alignment horizontal="center" vertical="center"/>
    </xf>
    <xf numFmtId="10" fontId="100" fillId="0" borderId="6" xfId="1" applyNumberFormat="1" applyFont="1" applyFill="1" applyBorder="1" applyAlignment="1">
      <alignment horizontal="center" vertical="center" wrapText="1"/>
    </xf>
    <xf numFmtId="10" fontId="100" fillId="0" borderId="32" xfId="1" applyNumberFormat="1" applyFont="1" applyFill="1" applyBorder="1" applyAlignment="1">
      <alignment horizontal="center" vertical="center" wrapText="1"/>
    </xf>
    <xf numFmtId="9" fontId="101" fillId="0" borderId="6" xfId="1" applyNumberFormat="1" applyFont="1" applyFill="1" applyBorder="1" applyAlignment="1">
      <alignment horizontal="center" vertical="center"/>
    </xf>
    <xf numFmtId="9" fontId="101" fillId="0" borderId="9" xfId="1" applyNumberFormat="1" applyFont="1" applyFill="1" applyBorder="1" applyAlignment="1">
      <alignment horizontal="center" vertical="center"/>
    </xf>
    <xf numFmtId="9" fontId="101" fillId="0" borderId="11" xfId="1" applyNumberFormat="1" applyFont="1" applyFill="1" applyBorder="1" applyAlignment="1">
      <alignment horizontal="center" vertical="center"/>
    </xf>
    <xf numFmtId="9" fontId="100" fillId="0" borderId="6" xfId="0" applyNumberFormat="1" applyFont="1" applyFill="1" applyBorder="1" applyAlignment="1">
      <alignment horizontal="center" vertical="center"/>
    </xf>
    <xf numFmtId="9" fontId="91" fillId="0" borderId="2" xfId="1" applyFont="1" applyFill="1" applyBorder="1" applyAlignment="1">
      <alignment horizontal="center" vertical="center" wrapText="1"/>
    </xf>
    <xf numFmtId="9" fontId="100" fillId="0" borderId="2" xfId="0" applyNumberFormat="1" applyFont="1" applyFill="1" applyBorder="1" applyAlignment="1">
      <alignment horizontal="center" vertical="center" wrapText="1"/>
    </xf>
    <xf numFmtId="0" fontId="100" fillId="0" borderId="2" xfId="0" applyFont="1" applyFill="1" applyBorder="1" applyAlignment="1">
      <alignment horizontal="center" vertical="center" wrapText="1"/>
    </xf>
    <xf numFmtId="9" fontId="100" fillId="0" borderId="11" xfId="0" applyNumberFormat="1" applyFont="1" applyFill="1" applyBorder="1" applyAlignment="1">
      <alignment horizontal="center" vertical="center"/>
    </xf>
    <xf numFmtId="10" fontId="91" fillId="0" borderId="9" xfId="1" applyNumberFormat="1" applyFont="1" applyFill="1" applyBorder="1" applyAlignment="1">
      <alignment horizontal="center" vertical="center" wrapText="1"/>
    </xf>
    <xf numFmtId="10" fontId="91" fillId="0" borderId="11" xfId="1" applyNumberFormat="1" applyFont="1" applyFill="1" applyBorder="1" applyAlignment="1">
      <alignment horizontal="center" vertical="center" wrapText="1"/>
    </xf>
    <xf numFmtId="9" fontId="91" fillId="0" borderId="6" xfId="1" applyNumberFormat="1" applyFont="1" applyFill="1" applyBorder="1" applyAlignment="1">
      <alignment horizontal="center" vertical="center" wrapText="1"/>
    </xf>
    <xf numFmtId="9" fontId="91" fillId="0" borderId="9" xfId="1" applyNumberFormat="1" applyFont="1" applyFill="1" applyBorder="1" applyAlignment="1">
      <alignment horizontal="center" vertical="center" wrapText="1"/>
    </xf>
    <xf numFmtId="9" fontId="91" fillId="0" borderId="11" xfId="1" applyNumberFormat="1" applyFont="1" applyFill="1" applyBorder="1" applyAlignment="1">
      <alignment horizontal="center" vertical="center" wrapText="1"/>
    </xf>
    <xf numFmtId="2" fontId="91" fillId="0" borderId="2" xfId="1" applyNumberFormat="1" applyFont="1" applyFill="1" applyBorder="1" applyAlignment="1">
      <alignment horizontal="center" vertical="center" wrapText="1"/>
    </xf>
    <xf numFmtId="165" fontId="91" fillId="0" borderId="2" xfId="1" applyNumberFormat="1" applyFont="1" applyFill="1" applyBorder="1" applyAlignment="1">
      <alignment horizontal="center" vertical="center" wrapText="1"/>
    </xf>
    <xf numFmtId="165" fontId="8" fillId="0" borderId="6" xfId="0" applyNumberFormat="1" applyFont="1" applyFill="1" applyBorder="1" applyAlignment="1">
      <alignment horizontal="center" vertical="center"/>
    </xf>
    <xf numFmtId="9" fontId="8" fillId="0" borderId="6" xfId="1" applyFont="1" applyFill="1" applyBorder="1" applyAlignment="1">
      <alignment horizontal="center" vertical="center"/>
    </xf>
    <xf numFmtId="9" fontId="8" fillId="0" borderId="6" xfId="1" applyFont="1" applyFill="1" applyBorder="1" applyAlignment="1">
      <alignment horizontal="center" vertical="center"/>
    </xf>
    <xf numFmtId="9" fontId="8" fillId="0" borderId="9" xfId="1" applyFont="1" applyFill="1" applyBorder="1" applyAlignment="1">
      <alignment horizontal="center" vertical="center"/>
    </xf>
    <xf numFmtId="9" fontId="8" fillId="0" borderId="11" xfId="1" applyFont="1" applyFill="1" applyBorder="1" applyAlignment="1">
      <alignment horizontal="center" vertical="center"/>
    </xf>
    <xf numFmtId="1" fontId="91" fillId="0" borderId="2" xfId="1" applyNumberFormat="1" applyFont="1" applyFill="1" applyBorder="1" applyAlignment="1">
      <alignment horizontal="center" vertical="center"/>
    </xf>
    <xf numFmtId="9" fontId="91" fillId="0" borderId="2" xfId="1" applyNumberFormat="1" applyFont="1" applyFill="1" applyBorder="1" applyAlignment="1">
      <alignment horizontal="center" vertical="center"/>
    </xf>
    <xf numFmtId="9" fontId="91" fillId="0" borderId="0" xfId="0" applyNumberFormat="1" applyFont="1" applyFill="1" applyAlignment="1">
      <alignment horizontal="center" vertical="center"/>
    </xf>
  </cellXfs>
  <cellStyles count="10">
    <cellStyle name="Hipervínculo" xfId="3" builtinId="8"/>
    <cellStyle name="Millares" xfId="7" builtinId="3"/>
    <cellStyle name="Millares [0]" xfId="9" builtinId="6"/>
    <cellStyle name="Normal" xfId="0" builtinId="0"/>
    <cellStyle name="Normal 2" xfId="2" xr:uid="{00000000-0005-0000-0000-000004000000}"/>
    <cellStyle name="Normal 2 2" xfId="4" xr:uid="{00000000-0005-0000-0000-000005000000}"/>
    <cellStyle name="Normal 2 3" xfId="5" xr:uid="{00000000-0005-0000-0000-000006000000}"/>
    <cellStyle name="Normal 3" xfId="6" xr:uid="{00000000-0005-0000-0000-000007000000}"/>
    <cellStyle name="Normal_Hoja1" xfId="8" xr:uid="{00000000-0005-0000-0000-000008000000}"/>
    <cellStyle name="Porcentaje" xfId="1" builtinId="5"/>
  </cellStyles>
  <dxfs count="0"/>
  <tableStyles count="0" defaultTableStyle="TableStyleMedium2" defaultPivotStyle="PivotStyleLight16"/>
  <colors>
    <mruColors>
      <color rgb="FFFCAEF6"/>
      <color rgb="FF04E1EC"/>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385281</xdr:colOff>
      <xdr:row>3</xdr:row>
      <xdr:rowOff>71349</xdr:rowOff>
    </xdr:from>
    <xdr:to>
      <xdr:col>2</xdr:col>
      <xdr:colOff>313933</xdr:colOff>
      <xdr:row>6</xdr:row>
      <xdr:rowOff>135227</xdr:rowOff>
    </xdr:to>
    <xdr:pic>
      <xdr:nvPicPr>
        <xdr:cNvPr id="2" name="Imagen 1">
          <a:extLst>
            <a:ext uri="{FF2B5EF4-FFF2-40B4-BE49-F238E27FC236}">
              <a16:creationId xmlns:a16="http://schemas.microsoft.com/office/drawing/2014/main" id="{779CF14E-5294-AC42-9DEB-84241D38D21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281" y="627866"/>
          <a:ext cx="2711236" cy="62039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1270000</xdr:colOff>
      <xdr:row>2</xdr:row>
      <xdr:rowOff>127000</xdr:rowOff>
    </xdr:from>
    <xdr:to>
      <xdr:col>23</xdr:col>
      <xdr:colOff>336336</xdr:colOff>
      <xdr:row>6</xdr:row>
      <xdr:rowOff>112395</xdr:rowOff>
    </xdr:to>
    <xdr:pic>
      <xdr:nvPicPr>
        <xdr:cNvPr id="2" name="Imagen 1">
          <a:extLst>
            <a:ext uri="{FF2B5EF4-FFF2-40B4-BE49-F238E27FC236}">
              <a16:creationId xmlns:a16="http://schemas.microsoft.com/office/drawing/2014/main" id="{43FC7FEA-C274-1A48-9A1E-D23D9799C4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78300" y="444500"/>
          <a:ext cx="2711236" cy="62039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463550</xdr:colOff>
      <xdr:row>2</xdr:row>
      <xdr:rowOff>63500</xdr:rowOff>
    </xdr:from>
    <xdr:to>
      <xdr:col>20</xdr:col>
      <xdr:colOff>701461</xdr:colOff>
      <xdr:row>5</xdr:row>
      <xdr:rowOff>99695</xdr:rowOff>
    </xdr:to>
    <xdr:pic>
      <xdr:nvPicPr>
        <xdr:cNvPr id="4" name="Imagen 3">
          <a:extLst>
            <a:ext uri="{FF2B5EF4-FFF2-40B4-BE49-F238E27FC236}">
              <a16:creationId xmlns:a16="http://schemas.microsoft.com/office/drawing/2014/main" id="{233BDA2A-FD5F-1940-AD3B-D222ED7A34F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12925" y="381000"/>
          <a:ext cx="2698536" cy="51244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6.bin"/><Relationship Id="rId1" Type="http://schemas.openxmlformats.org/officeDocument/2006/relationships/hyperlink" Target="mailto:gerenciahospitaldelavega@gmail.com" TargetMode="External"/><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8" Type="http://schemas.openxmlformats.org/officeDocument/2006/relationships/hyperlink" Target="file:///C:/Users/PLAUX/AppData/Local/Microsoft/Library/Containers/com.apple.mail/Data/Library/GESTADMIN/Desktop/AppData/Roaming/Microsoft/Excel/FANNY%20BULLA/PAS%20PRIMER%20TRIEMESTRE%202019/SSR/76.zip" TargetMode="External"/><Relationship Id="rId3" Type="http://schemas.openxmlformats.org/officeDocument/2006/relationships/hyperlink" Target="file:///C:/Users/PLAUX/AppData/Local/Microsoft/Library/Containers/com.apple.mail/Data/Library/GESTADMIN/Desktop/AppData/Roaming/Microsoft/Excel/FANNY%20BULLA/PAS%20PRIMER%20TRIEMESTRE%202019/SSR/69/certificacion.pdf" TargetMode="External"/><Relationship Id="rId7" Type="http://schemas.openxmlformats.org/officeDocument/2006/relationships/hyperlink" Target="file:///C:/Users/PLAUX/AppData/Local/Microsoft/Library/Containers/com.apple.mail/Data/Library/GESTADMIN/Desktop/AppData/Roaming/Microsoft/Excel/FANNY%20BULLA/PAS%20PRIMER%20TRIEMESTRE%202019/SSR/75.zip" TargetMode="External"/><Relationship Id="rId2" Type="http://schemas.openxmlformats.org/officeDocument/2006/relationships/hyperlink" Target="file:///C:/Users/PLAUX/AppData/Local/Microsoft/Library/Containers/com.apple.mail/Data/Library/GESTADMIN/Desktop/AppData/Roaming/Microsoft/Excel/DRA%20FRANCY%20RIVEROS/MATRIZ%20GPC%20EMBARAZO.xlsx" TargetMode="External"/><Relationship Id="rId1" Type="http://schemas.openxmlformats.org/officeDocument/2006/relationships/hyperlink" Target="mailto:gerenciahospitaldelavega@gmail.com" TargetMode="External"/><Relationship Id="rId6" Type="http://schemas.openxmlformats.org/officeDocument/2006/relationships/hyperlink" Target="file:///C:/Users/PLAUX/AppData/Local/Microsoft/Library/Containers/com.apple.mail/Data/Library/GESTADMIN/Desktop/AppData/Roaming/Microsoft/Excel/FANNY%20BULLA/PAS%20PRIMER%20TRIEMESTRE%202019/SSR/74.zip" TargetMode="External"/><Relationship Id="rId5" Type="http://schemas.openxmlformats.org/officeDocument/2006/relationships/hyperlink" Target="file:///C:/Users/PLAUX/AppData/Local/Microsoft/Library/Containers/com.apple.mail/Data/Library/GESTADMIN/Desktop/AppData/Roaming/Microsoft/Excel/FANNY%20BULLA/PAS%20PRIMER%20TRIEMESTRE%202019/SSR/73/GRAVINDEX%20LA%20VEGA-NOCAIMA.xlsx" TargetMode="External"/><Relationship Id="rId10" Type="http://schemas.openxmlformats.org/officeDocument/2006/relationships/comments" Target="../comments9.xml"/><Relationship Id="rId4" Type="http://schemas.openxmlformats.org/officeDocument/2006/relationships/hyperlink" Target="file:///C:/Users/PLAUX/AppData/Local/Microsoft/Library/Containers/com.apple.mail/Data/Library/GESTADMIN/Desktop/AppData/Roaming/Microsoft/Excel/FANNY%20BULLA/PAS%20PRIMER%20TRIEMESTRE%202019/SSR/70/certificacion.pdf" TargetMode="External"/><Relationship Id="rId9"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7.bin"/><Relationship Id="rId1" Type="http://schemas.openxmlformats.org/officeDocument/2006/relationships/hyperlink" Target="mailto:gerenciahospitaldelavega@gmail.com" TargetMode="External"/><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10.bin"/><Relationship Id="rId1" Type="http://schemas.openxmlformats.org/officeDocument/2006/relationships/hyperlink" Target="mailto:gerenciahospitaldelavega@gmail.com" TargetMode="External"/><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renciahospitaldelavega@gmail.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hyperlink" Target="mailto:pyd@eselavega-cundinamarca.gov.co" TargetMode="External"/><Relationship Id="rId7" Type="http://schemas.openxmlformats.org/officeDocument/2006/relationships/comments" Target="../comments6.xml"/><Relationship Id="rId2" Type="http://schemas.openxmlformats.org/officeDocument/2006/relationships/hyperlink" Target="mailto:pyd@eselavega-cundinamarca.gov.co" TargetMode="External"/><Relationship Id="rId1" Type="http://schemas.openxmlformats.org/officeDocument/2006/relationships/hyperlink" Target="mailto:odontologia@eselavega-cundimarca.gov.co" TargetMode="External"/><Relationship Id="rId6" Type="http://schemas.openxmlformats.org/officeDocument/2006/relationships/vmlDrawing" Target="../drawings/vmlDrawing6.vml"/><Relationship Id="rId5" Type="http://schemas.openxmlformats.org/officeDocument/2006/relationships/printerSettings" Target="../printerSettings/printerSettings4.bin"/><Relationship Id="rId4" Type="http://schemas.openxmlformats.org/officeDocument/2006/relationships/hyperlink" Target="mailto:pyd@eselavega-cundinamarca.gov.co"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527EE-7385-D34E-8959-9C5CBAE518A1}">
  <dimension ref="A6:G8"/>
  <sheetViews>
    <sheetView workbookViewId="0">
      <selection activeCell="A6" sqref="A6:E7"/>
    </sheetView>
  </sheetViews>
  <sheetFormatPr baseColWidth="10" defaultRowHeight="15" x14ac:dyDescent="0.2"/>
  <cols>
    <col min="1" max="1" width="10.83203125" style="621"/>
    <col min="2" max="2" width="16.5" style="621" customWidth="1"/>
    <col min="3" max="4" width="10.83203125" style="621"/>
    <col min="5" max="6" width="10.83203125" style="625"/>
    <col min="7" max="7" width="10.83203125" style="628"/>
    <col min="8" max="255" width="10.83203125" style="621"/>
    <col min="256" max="256" width="19.6640625" style="621" customWidth="1"/>
    <col min="257" max="257" width="23.1640625" style="621" customWidth="1"/>
    <col min="258" max="511" width="10.83203125" style="621"/>
    <col min="512" max="512" width="19.6640625" style="621" customWidth="1"/>
    <col min="513" max="513" width="23.1640625" style="621" customWidth="1"/>
    <col min="514" max="767" width="10.83203125" style="621"/>
    <col min="768" max="768" width="19.6640625" style="621" customWidth="1"/>
    <col min="769" max="769" width="23.1640625" style="621" customWidth="1"/>
    <col min="770" max="1023" width="10.83203125" style="621"/>
    <col min="1024" max="1024" width="19.6640625" style="621" customWidth="1"/>
    <col min="1025" max="1025" width="23.1640625" style="621" customWidth="1"/>
    <col min="1026" max="1279" width="10.83203125" style="621"/>
    <col min="1280" max="1280" width="19.6640625" style="621" customWidth="1"/>
    <col min="1281" max="1281" width="23.1640625" style="621" customWidth="1"/>
    <col min="1282" max="1535" width="10.83203125" style="621"/>
    <col min="1536" max="1536" width="19.6640625" style="621" customWidth="1"/>
    <col min="1537" max="1537" width="23.1640625" style="621" customWidth="1"/>
    <col min="1538" max="1791" width="10.83203125" style="621"/>
    <col min="1792" max="1792" width="19.6640625" style="621" customWidth="1"/>
    <col min="1793" max="1793" width="23.1640625" style="621" customWidth="1"/>
    <col min="1794" max="2047" width="10.83203125" style="621"/>
    <col min="2048" max="2048" width="19.6640625" style="621" customWidth="1"/>
    <col min="2049" max="2049" width="23.1640625" style="621" customWidth="1"/>
    <col min="2050" max="2303" width="10.83203125" style="621"/>
    <col min="2304" max="2304" width="19.6640625" style="621" customWidth="1"/>
    <col min="2305" max="2305" width="23.1640625" style="621" customWidth="1"/>
    <col min="2306" max="2559" width="10.83203125" style="621"/>
    <col min="2560" max="2560" width="19.6640625" style="621" customWidth="1"/>
    <col min="2561" max="2561" width="23.1640625" style="621" customWidth="1"/>
    <col min="2562" max="2815" width="10.83203125" style="621"/>
    <col min="2816" max="2816" width="19.6640625" style="621" customWidth="1"/>
    <col min="2817" max="2817" width="23.1640625" style="621" customWidth="1"/>
    <col min="2818" max="3071" width="10.83203125" style="621"/>
    <col min="3072" max="3072" width="19.6640625" style="621" customWidth="1"/>
    <col min="3073" max="3073" width="23.1640625" style="621" customWidth="1"/>
    <col min="3074" max="3327" width="10.83203125" style="621"/>
    <col min="3328" max="3328" width="19.6640625" style="621" customWidth="1"/>
    <col min="3329" max="3329" width="23.1640625" style="621" customWidth="1"/>
    <col min="3330" max="3583" width="10.83203125" style="621"/>
    <col min="3584" max="3584" width="19.6640625" style="621" customWidth="1"/>
    <col min="3585" max="3585" width="23.1640625" style="621" customWidth="1"/>
    <col min="3586" max="3839" width="10.83203125" style="621"/>
    <col min="3840" max="3840" width="19.6640625" style="621" customWidth="1"/>
    <col min="3841" max="3841" width="23.1640625" style="621" customWidth="1"/>
    <col min="3842" max="4095" width="10.83203125" style="621"/>
    <col min="4096" max="4096" width="19.6640625" style="621" customWidth="1"/>
    <col min="4097" max="4097" width="23.1640625" style="621" customWidth="1"/>
    <col min="4098" max="4351" width="10.83203125" style="621"/>
    <col min="4352" max="4352" width="19.6640625" style="621" customWidth="1"/>
    <col min="4353" max="4353" width="23.1640625" style="621" customWidth="1"/>
    <col min="4354" max="4607" width="10.83203125" style="621"/>
    <col min="4608" max="4608" width="19.6640625" style="621" customWidth="1"/>
    <col min="4609" max="4609" width="23.1640625" style="621" customWidth="1"/>
    <col min="4610" max="4863" width="10.83203125" style="621"/>
    <col min="4864" max="4864" width="19.6640625" style="621" customWidth="1"/>
    <col min="4865" max="4865" width="23.1640625" style="621" customWidth="1"/>
    <col min="4866" max="5119" width="10.83203125" style="621"/>
    <col min="5120" max="5120" width="19.6640625" style="621" customWidth="1"/>
    <col min="5121" max="5121" width="23.1640625" style="621" customWidth="1"/>
    <col min="5122" max="5375" width="10.83203125" style="621"/>
    <col min="5376" max="5376" width="19.6640625" style="621" customWidth="1"/>
    <col min="5377" max="5377" width="23.1640625" style="621" customWidth="1"/>
    <col min="5378" max="5631" width="10.83203125" style="621"/>
    <col min="5632" max="5632" width="19.6640625" style="621" customWidth="1"/>
    <col min="5633" max="5633" width="23.1640625" style="621" customWidth="1"/>
    <col min="5634" max="5887" width="10.83203125" style="621"/>
    <col min="5888" max="5888" width="19.6640625" style="621" customWidth="1"/>
    <col min="5889" max="5889" width="23.1640625" style="621" customWidth="1"/>
    <col min="5890" max="6143" width="10.83203125" style="621"/>
    <col min="6144" max="6144" width="19.6640625" style="621" customWidth="1"/>
    <col min="6145" max="6145" width="23.1640625" style="621" customWidth="1"/>
    <col min="6146" max="6399" width="10.83203125" style="621"/>
    <col min="6400" max="6400" width="19.6640625" style="621" customWidth="1"/>
    <col min="6401" max="6401" width="23.1640625" style="621" customWidth="1"/>
    <col min="6402" max="6655" width="10.83203125" style="621"/>
    <col min="6656" max="6656" width="19.6640625" style="621" customWidth="1"/>
    <col min="6657" max="6657" width="23.1640625" style="621" customWidth="1"/>
    <col min="6658" max="6911" width="10.83203125" style="621"/>
    <col min="6912" max="6912" width="19.6640625" style="621" customWidth="1"/>
    <col min="6913" max="6913" width="23.1640625" style="621" customWidth="1"/>
    <col min="6914" max="7167" width="10.83203125" style="621"/>
    <col min="7168" max="7168" width="19.6640625" style="621" customWidth="1"/>
    <col min="7169" max="7169" width="23.1640625" style="621" customWidth="1"/>
    <col min="7170" max="7423" width="10.83203125" style="621"/>
    <col min="7424" max="7424" width="19.6640625" style="621" customWidth="1"/>
    <col min="7425" max="7425" width="23.1640625" style="621" customWidth="1"/>
    <col min="7426" max="7679" width="10.83203125" style="621"/>
    <col min="7680" max="7680" width="19.6640625" style="621" customWidth="1"/>
    <col min="7681" max="7681" width="23.1640625" style="621" customWidth="1"/>
    <col min="7682" max="7935" width="10.83203125" style="621"/>
    <col min="7936" max="7936" width="19.6640625" style="621" customWidth="1"/>
    <col min="7937" max="7937" width="23.1640625" style="621" customWidth="1"/>
    <col min="7938" max="8191" width="10.83203125" style="621"/>
    <col min="8192" max="8192" width="19.6640625" style="621" customWidth="1"/>
    <col min="8193" max="8193" width="23.1640625" style="621" customWidth="1"/>
    <col min="8194" max="8447" width="10.83203125" style="621"/>
    <col min="8448" max="8448" width="19.6640625" style="621" customWidth="1"/>
    <col min="8449" max="8449" width="23.1640625" style="621" customWidth="1"/>
    <col min="8450" max="8703" width="10.83203125" style="621"/>
    <col min="8704" max="8704" width="19.6640625" style="621" customWidth="1"/>
    <col min="8705" max="8705" width="23.1640625" style="621" customWidth="1"/>
    <col min="8706" max="8959" width="10.83203125" style="621"/>
    <col min="8960" max="8960" width="19.6640625" style="621" customWidth="1"/>
    <col min="8961" max="8961" width="23.1640625" style="621" customWidth="1"/>
    <col min="8962" max="9215" width="10.83203125" style="621"/>
    <col min="9216" max="9216" width="19.6640625" style="621" customWidth="1"/>
    <col min="9217" max="9217" width="23.1640625" style="621" customWidth="1"/>
    <col min="9218" max="9471" width="10.83203125" style="621"/>
    <col min="9472" max="9472" width="19.6640625" style="621" customWidth="1"/>
    <col min="9473" max="9473" width="23.1640625" style="621" customWidth="1"/>
    <col min="9474" max="9727" width="10.83203125" style="621"/>
    <col min="9728" max="9728" width="19.6640625" style="621" customWidth="1"/>
    <col min="9729" max="9729" width="23.1640625" style="621" customWidth="1"/>
    <col min="9730" max="9983" width="10.83203125" style="621"/>
    <col min="9984" max="9984" width="19.6640625" style="621" customWidth="1"/>
    <col min="9985" max="9985" width="23.1640625" style="621" customWidth="1"/>
    <col min="9986" max="10239" width="10.83203125" style="621"/>
    <col min="10240" max="10240" width="19.6640625" style="621" customWidth="1"/>
    <col min="10241" max="10241" width="23.1640625" style="621" customWidth="1"/>
    <col min="10242" max="10495" width="10.83203125" style="621"/>
    <col min="10496" max="10496" width="19.6640625" style="621" customWidth="1"/>
    <col min="10497" max="10497" width="23.1640625" style="621" customWidth="1"/>
    <col min="10498" max="10751" width="10.83203125" style="621"/>
    <col min="10752" max="10752" width="19.6640625" style="621" customWidth="1"/>
    <col min="10753" max="10753" width="23.1640625" style="621" customWidth="1"/>
    <col min="10754" max="11007" width="10.83203125" style="621"/>
    <col min="11008" max="11008" width="19.6640625" style="621" customWidth="1"/>
    <col min="11009" max="11009" width="23.1640625" style="621" customWidth="1"/>
    <col min="11010" max="11263" width="10.83203125" style="621"/>
    <col min="11264" max="11264" width="19.6640625" style="621" customWidth="1"/>
    <col min="11265" max="11265" width="23.1640625" style="621" customWidth="1"/>
    <col min="11266" max="11519" width="10.83203125" style="621"/>
    <col min="11520" max="11520" width="19.6640625" style="621" customWidth="1"/>
    <col min="11521" max="11521" width="23.1640625" style="621" customWidth="1"/>
    <col min="11522" max="11775" width="10.83203125" style="621"/>
    <col min="11776" max="11776" width="19.6640625" style="621" customWidth="1"/>
    <col min="11777" max="11777" width="23.1640625" style="621" customWidth="1"/>
    <col min="11778" max="12031" width="10.83203125" style="621"/>
    <col min="12032" max="12032" width="19.6640625" style="621" customWidth="1"/>
    <col min="12033" max="12033" width="23.1640625" style="621" customWidth="1"/>
    <col min="12034" max="12287" width="10.83203125" style="621"/>
    <col min="12288" max="12288" width="19.6640625" style="621" customWidth="1"/>
    <col min="12289" max="12289" width="23.1640625" style="621" customWidth="1"/>
    <col min="12290" max="12543" width="10.83203125" style="621"/>
    <col min="12544" max="12544" width="19.6640625" style="621" customWidth="1"/>
    <col min="12545" max="12545" width="23.1640625" style="621" customWidth="1"/>
    <col min="12546" max="12799" width="10.83203125" style="621"/>
    <col min="12800" max="12800" width="19.6640625" style="621" customWidth="1"/>
    <col min="12801" max="12801" width="23.1640625" style="621" customWidth="1"/>
    <col min="12802" max="13055" width="10.83203125" style="621"/>
    <col min="13056" max="13056" width="19.6640625" style="621" customWidth="1"/>
    <col min="13057" max="13057" width="23.1640625" style="621" customWidth="1"/>
    <col min="13058" max="13311" width="10.83203125" style="621"/>
    <col min="13312" max="13312" width="19.6640625" style="621" customWidth="1"/>
    <col min="13313" max="13313" width="23.1640625" style="621" customWidth="1"/>
    <col min="13314" max="13567" width="10.83203125" style="621"/>
    <col min="13568" max="13568" width="19.6640625" style="621" customWidth="1"/>
    <col min="13569" max="13569" width="23.1640625" style="621" customWidth="1"/>
    <col min="13570" max="13823" width="10.83203125" style="621"/>
    <col min="13824" max="13824" width="19.6640625" style="621" customWidth="1"/>
    <col min="13825" max="13825" width="23.1640625" style="621" customWidth="1"/>
    <col min="13826" max="14079" width="10.83203125" style="621"/>
    <col min="14080" max="14080" width="19.6640625" style="621" customWidth="1"/>
    <col min="14081" max="14081" width="23.1640625" style="621" customWidth="1"/>
    <col min="14082" max="14335" width="10.83203125" style="621"/>
    <col min="14336" max="14336" width="19.6640625" style="621" customWidth="1"/>
    <col min="14337" max="14337" width="23.1640625" style="621" customWidth="1"/>
    <col min="14338" max="14591" width="10.83203125" style="621"/>
    <col min="14592" max="14592" width="19.6640625" style="621" customWidth="1"/>
    <col min="14593" max="14593" width="23.1640625" style="621" customWidth="1"/>
    <col min="14594" max="14847" width="10.83203125" style="621"/>
    <col min="14848" max="14848" width="19.6640625" style="621" customWidth="1"/>
    <col min="14849" max="14849" width="23.1640625" style="621" customWidth="1"/>
    <col min="14850" max="15103" width="10.83203125" style="621"/>
    <col min="15104" max="15104" width="19.6640625" style="621" customWidth="1"/>
    <col min="15105" max="15105" width="23.1640625" style="621" customWidth="1"/>
    <col min="15106" max="15359" width="10.83203125" style="621"/>
    <col min="15360" max="15360" width="19.6640625" style="621" customWidth="1"/>
    <col min="15361" max="15361" width="23.1640625" style="621" customWidth="1"/>
    <col min="15362" max="15615" width="10.83203125" style="621"/>
    <col min="15616" max="15616" width="19.6640625" style="621" customWidth="1"/>
    <col min="15617" max="15617" width="23.1640625" style="621" customWidth="1"/>
    <col min="15618" max="15871" width="10.83203125" style="621"/>
    <col min="15872" max="15872" width="19.6640625" style="621" customWidth="1"/>
    <col min="15873" max="15873" width="23.1640625" style="621" customWidth="1"/>
    <col min="15874" max="16127" width="10.83203125" style="621"/>
    <col min="16128" max="16128" width="19.6640625" style="621" customWidth="1"/>
    <col min="16129" max="16129" width="23.1640625" style="621" customWidth="1"/>
    <col min="16130" max="16384" width="10.83203125" style="621"/>
  </cols>
  <sheetData>
    <row r="6" spans="1:7" ht="64" x14ac:dyDescent="0.2">
      <c r="A6" s="826"/>
      <c r="B6" s="826"/>
      <c r="C6" s="622" t="s">
        <v>1232</v>
      </c>
      <c r="D6" s="622" t="s">
        <v>1233</v>
      </c>
      <c r="E6" s="624" t="s">
        <v>1234</v>
      </c>
      <c r="F6" s="624" t="s">
        <v>1242</v>
      </c>
      <c r="G6" s="626"/>
    </row>
    <row r="7" spans="1:7" ht="32" customHeight="1" x14ac:dyDescent="0.2">
      <c r="A7" s="825" t="s">
        <v>1249</v>
      </c>
      <c r="B7" s="825"/>
      <c r="C7" s="623">
        <v>63</v>
      </c>
      <c r="D7" s="623">
        <f>26+12</f>
        <v>38</v>
      </c>
      <c r="E7" s="730">
        <f>(D7/C7)/2</f>
        <v>0.30158730158730157</v>
      </c>
      <c r="F7" s="729">
        <f>'PAS 2020 I SEM'!X161</f>
        <v>0.40742136862224265</v>
      </c>
      <c r="G7" s="627"/>
    </row>
    <row r="8" spans="1:7" x14ac:dyDescent="0.2">
      <c r="A8" s="824" t="s">
        <v>1248</v>
      </c>
      <c r="B8" s="824"/>
      <c r="C8" s="824"/>
      <c r="D8" s="824"/>
      <c r="E8" s="824"/>
      <c r="F8" s="739">
        <v>0.38</v>
      </c>
    </row>
  </sheetData>
  <mergeCells count="4">
    <mergeCell ref="C8:E8"/>
    <mergeCell ref="A7:B7"/>
    <mergeCell ref="A6:B6"/>
    <mergeCell ref="A8:B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AR105"/>
  <sheetViews>
    <sheetView topLeftCell="H1" zoomScale="90" zoomScaleNormal="90" workbookViewId="0">
      <selection activeCell="N5" sqref="N1:S1048576"/>
    </sheetView>
  </sheetViews>
  <sheetFormatPr baseColWidth="10" defaultRowHeight="14" x14ac:dyDescent="0.2"/>
  <cols>
    <col min="1" max="1" width="18.33203125" style="1" customWidth="1"/>
    <col min="2" max="2" width="20.6640625" style="1" customWidth="1"/>
    <col min="3" max="4" width="11.5" style="1" customWidth="1"/>
    <col min="5" max="5" width="4" style="8" customWidth="1"/>
    <col min="6" max="6" width="22.33203125" style="1" customWidth="1"/>
    <col min="7" max="7" width="15" style="1" customWidth="1"/>
    <col min="8" max="8" width="18.5" style="1" customWidth="1"/>
    <col min="9" max="9" width="11.5" style="1"/>
    <col min="10" max="10" width="9.33203125" style="1" customWidth="1"/>
    <col min="11" max="11" width="12.5" style="9" customWidth="1"/>
    <col min="12" max="12" width="6" style="1" customWidth="1"/>
    <col min="13" max="13" width="12.5" style="1" customWidth="1"/>
    <col min="14" max="19" width="0" style="1" hidden="1" customWidth="1"/>
    <col min="20" max="22" width="10.83203125" style="1"/>
    <col min="23" max="23" width="10.83203125" style="1" customWidth="1"/>
    <col min="24" max="24" width="12.1640625" style="1" customWidth="1"/>
    <col min="25" max="25" width="5" style="10" bestFit="1" customWidth="1"/>
    <col min="26" max="26" width="49.83203125" style="11" customWidth="1"/>
    <col min="27" max="27" width="25.83203125" style="1" customWidth="1"/>
    <col min="28" max="29" width="10.33203125" style="1" customWidth="1"/>
    <col min="30" max="30" width="10.83203125" style="1"/>
    <col min="31" max="31" width="14.33203125" style="1" customWidth="1"/>
    <col min="32" max="32" width="14.5" style="1" customWidth="1"/>
    <col min="33" max="34" width="10.83203125" style="1"/>
    <col min="35" max="35" width="10.33203125" style="1" customWidth="1"/>
    <col min="36" max="37" width="10.83203125" style="1"/>
    <col min="38" max="38" width="14.83203125" style="1" customWidth="1"/>
    <col min="39" max="40" width="10.83203125" style="1"/>
    <col min="41" max="41" width="13.5" style="1" customWidth="1"/>
    <col min="42" max="42" width="10.33203125" style="1" customWidth="1"/>
    <col min="43" max="43" width="11.5" style="3"/>
    <col min="44" max="44" width="18.83203125" style="14" customWidth="1"/>
    <col min="45" max="211" width="11.5" style="1"/>
    <col min="212" max="213" width="20.6640625" style="1" customWidth="1"/>
    <col min="214" max="215" width="11.5" style="1"/>
    <col min="216" max="216" width="22.33203125" style="1" customWidth="1"/>
    <col min="217" max="222" width="11.5" style="1"/>
    <col min="223" max="223" width="25.6640625" style="1" customWidth="1"/>
    <col min="224" max="234" width="11.5" style="1"/>
    <col min="235" max="235" width="30.1640625" style="1" customWidth="1"/>
    <col min="236" max="236" width="35.33203125" style="1" customWidth="1"/>
    <col min="237" max="467" width="11.5" style="1"/>
    <col min="468" max="469" width="20.6640625" style="1" customWidth="1"/>
    <col min="470" max="471" width="11.5" style="1"/>
    <col min="472" max="472" width="22.33203125" style="1" customWidth="1"/>
    <col min="473" max="478" width="11.5" style="1"/>
    <col min="479" max="479" width="25.6640625" style="1" customWidth="1"/>
    <col min="480" max="490" width="11.5" style="1"/>
    <col min="491" max="491" width="30.1640625" style="1" customWidth="1"/>
    <col min="492" max="492" width="35.33203125" style="1" customWidth="1"/>
    <col min="493" max="723" width="11.5" style="1"/>
    <col min="724" max="725" width="20.6640625" style="1" customWidth="1"/>
    <col min="726" max="727" width="11.5" style="1"/>
    <col min="728" max="728" width="22.33203125" style="1" customWidth="1"/>
    <col min="729" max="734" width="11.5" style="1"/>
    <col min="735" max="735" width="25.6640625" style="1" customWidth="1"/>
    <col min="736" max="746" width="11.5" style="1"/>
    <col min="747" max="747" width="30.1640625" style="1" customWidth="1"/>
    <col min="748" max="748" width="35.33203125" style="1" customWidth="1"/>
    <col min="749" max="979" width="11.5" style="1"/>
    <col min="980" max="981" width="20.6640625" style="1" customWidth="1"/>
    <col min="982" max="983" width="11.5" style="1"/>
    <col min="984" max="984" width="22.33203125" style="1" customWidth="1"/>
    <col min="985" max="990" width="11.5" style="1"/>
    <col min="991" max="991" width="25.6640625" style="1" customWidth="1"/>
    <col min="992" max="1002" width="11.5" style="1"/>
    <col min="1003" max="1003" width="30.1640625" style="1" customWidth="1"/>
    <col min="1004" max="1004" width="35.33203125" style="1" customWidth="1"/>
    <col min="1005" max="1235" width="11.5" style="1"/>
    <col min="1236" max="1237" width="20.6640625" style="1" customWidth="1"/>
    <col min="1238" max="1239" width="11.5" style="1"/>
    <col min="1240" max="1240" width="22.33203125" style="1" customWidth="1"/>
    <col min="1241" max="1246" width="11.5" style="1"/>
    <col min="1247" max="1247" width="25.6640625" style="1" customWidth="1"/>
    <col min="1248" max="1258" width="11.5" style="1"/>
    <col min="1259" max="1259" width="30.1640625" style="1" customWidth="1"/>
    <col min="1260" max="1260" width="35.33203125" style="1" customWidth="1"/>
    <col min="1261" max="1491" width="11.5" style="1"/>
    <col min="1492" max="1493" width="20.6640625" style="1" customWidth="1"/>
    <col min="1494" max="1495" width="11.5" style="1"/>
    <col min="1496" max="1496" width="22.33203125" style="1" customWidth="1"/>
    <col min="1497" max="1502" width="11.5" style="1"/>
    <col min="1503" max="1503" width="25.6640625" style="1" customWidth="1"/>
    <col min="1504" max="1514" width="11.5" style="1"/>
    <col min="1515" max="1515" width="30.1640625" style="1" customWidth="1"/>
    <col min="1516" max="1516" width="35.33203125" style="1" customWidth="1"/>
    <col min="1517" max="1747" width="11.5" style="1"/>
    <col min="1748" max="1749" width="20.6640625" style="1" customWidth="1"/>
    <col min="1750" max="1751" width="11.5" style="1"/>
    <col min="1752" max="1752" width="22.33203125" style="1" customWidth="1"/>
    <col min="1753" max="1758" width="11.5" style="1"/>
    <col min="1759" max="1759" width="25.6640625" style="1" customWidth="1"/>
    <col min="1760" max="1770" width="11.5" style="1"/>
    <col min="1771" max="1771" width="30.1640625" style="1" customWidth="1"/>
    <col min="1772" max="1772" width="35.33203125" style="1" customWidth="1"/>
    <col min="1773" max="2003" width="11.5" style="1"/>
    <col min="2004" max="2005" width="20.6640625" style="1" customWidth="1"/>
    <col min="2006" max="2007" width="11.5" style="1"/>
    <col min="2008" max="2008" width="22.33203125" style="1" customWidth="1"/>
    <col min="2009" max="2014" width="11.5" style="1"/>
    <col min="2015" max="2015" width="25.6640625" style="1" customWidth="1"/>
    <col min="2016" max="2026" width="11.5" style="1"/>
    <col min="2027" max="2027" width="30.1640625" style="1" customWidth="1"/>
    <col min="2028" max="2028" width="35.33203125" style="1" customWidth="1"/>
    <col min="2029" max="2259" width="11.5" style="1"/>
    <col min="2260" max="2261" width="20.6640625" style="1" customWidth="1"/>
    <col min="2262" max="2263" width="11.5" style="1"/>
    <col min="2264" max="2264" width="22.33203125" style="1" customWidth="1"/>
    <col min="2265" max="2270" width="11.5" style="1"/>
    <col min="2271" max="2271" width="25.6640625" style="1" customWidth="1"/>
    <col min="2272" max="2282" width="11.5" style="1"/>
    <col min="2283" max="2283" width="30.1640625" style="1" customWidth="1"/>
    <col min="2284" max="2284" width="35.33203125" style="1" customWidth="1"/>
    <col min="2285" max="2515" width="11.5" style="1"/>
    <col min="2516" max="2517" width="20.6640625" style="1" customWidth="1"/>
    <col min="2518" max="2519" width="11.5" style="1"/>
    <col min="2520" max="2520" width="22.33203125" style="1" customWidth="1"/>
    <col min="2521" max="2526" width="11.5" style="1"/>
    <col min="2527" max="2527" width="25.6640625" style="1" customWidth="1"/>
    <col min="2528" max="2538" width="11.5" style="1"/>
    <col min="2539" max="2539" width="30.1640625" style="1" customWidth="1"/>
    <col min="2540" max="2540" width="35.33203125" style="1" customWidth="1"/>
    <col min="2541" max="2771" width="11.5" style="1"/>
    <col min="2772" max="2773" width="20.6640625" style="1" customWidth="1"/>
    <col min="2774" max="2775" width="11.5" style="1"/>
    <col min="2776" max="2776" width="22.33203125" style="1" customWidth="1"/>
    <col min="2777" max="2782" width="11.5" style="1"/>
    <col min="2783" max="2783" width="25.6640625" style="1" customWidth="1"/>
    <col min="2784" max="2794" width="11.5" style="1"/>
    <col min="2795" max="2795" width="30.1640625" style="1" customWidth="1"/>
    <col min="2796" max="2796" width="35.33203125" style="1" customWidth="1"/>
    <col min="2797" max="3027" width="11.5" style="1"/>
    <col min="3028" max="3029" width="20.6640625" style="1" customWidth="1"/>
    <col min="3030" max="3031" width="11.5" style="1"/>
    <col min="3032" max="3032" width="22.33203125" style="1" customWidth="1"/>
    <col min="3033" max="3038" width="11.5" style="1"/>
    <col min="3039" max="3039" width="25.6640625" style="1" customWidth="1"/>
    <col min="3040" max="3050" width="11.5" style="1"/>
    <col min="3051" max="3051" width="30.1640625" style="1" customWidth="1"/>
    <col min="3052" max="3052" width="35.33203125" style="1" customWidth="1"/>
    <col min="3053" max="3283" width="11.5" style="1"/>
    <col min="3284" max="3285" width="20.6640625" style="1" customWidth="1"/>
    <col min="3286" max="3287" width="11.5" style="1"/>
    <col min="3288" max="3288" width="22.33203125" style="1" customWidth="1"/>
    <col min="3289" max="3294" width="11.5" style="1"/>
    <col min="3295" max="3295" width="25.6640625" style="1" customWidth="1"/>
    <col min="3296" max="3306" width="11.5" style="1"/>
    <col min="3307" max="3307" width="30.1640625" style="1" customWidth="1"/>
    <col min="3308" max="3308" width="35.33203125" style="1" customWidth="1"/>
    <col min="3309" max="3539" width="11.5" style="1"/>
    <col min="3540" max="3541" width="20.6640625" style="1" customWidth="1"/>
    <col min="3542" max="3543" width="11.5" style="1"/>
    <col min="3544" max="3544" width="22.33203125" style="1" customWidth="1"/>
    <col min="3545" max="3550" width="11.5" style="1"/>
    <col min="3551" max="3551" width="25.6640625" style="1" customWidth="1"/>
    <col min="3552" max="3562" width="11.5" style="1"/>
    <col min="3563" max="3563" width="30.1640625" style="1" customWidth="1"/>
    <col min="3564" max="3564" width="35.33203125" style="1" customWidth="1"/>
    <col min="3565" max="3795" width="11.5" style="1"/>
    <col min="3796" max="3797" width="20.6640625" style="1" customWidth="1"/>
    <col min="3798" max="3799" width="11.5" style="1"/>
    <col min="3800" max="3800" width="22.33203125" style="1" customWidth="1"/>
    <col min="3801" max="3806" width="11.5" style="1"/>
    <col min="3807" max="3807" width="25.6640625" style="1" customWidth="1"/>
    <col min="3808" max="3818" width="11.5" style="1"/>
    <col min="3819" max="3819" width="30.1640625" style="1" customWidth="1"/>
    <col min="3820" max="3820" width="35.33203125" style="1" customWidth="1"/>
    <col min="3821" max="4051" width="11.5" style="1"/>
    <col min="4052" max="4053" width="20.6640625" style="1" customWidth="1"/>
    <col min="4054" max="4055" width="11.5" style="1"/>
    <col min="4056" max="4056" width="22.33203125" style="1" customWidth="1"/>
    <col min="4057" max="4062" width="11.5" style="1"/>
    <col min="4063" max="4063" width="25.6640625" style="1" customWidth="1"/>
    <col min="4064" max="4074" width="11.5" style="1"/>
    <col min="4075" max="4075" width="30.1640625" style="1" customWidth="1"/>
    <col min="4076" max="4076" width="35.33203125" style="1" customWidth="1"/>
    <col min="4077" max="4307" width="11.5" style="1"/>
    <col min="4308" max="4309" width="20.6640625" style="1" customWidth="1"/>
    <col min="4310" max="4311" width="11.5" style="1"/>
    <col min="4312" max="4312" width="22.33203125" style="1" customWidth="1"/>
    <col min="4313" max="4318" width="11.5" style="1"/>
    <col min="4319" max="4319" width="25.6640625" style="1" customWidth="1"/>
    <col min="4320" max="4330" width="11.5" style="1"/>
    <col min="4331" max="4331" width="30.1640625" style="1" customWidth="1"/>
    <col min="4332" max="4332" width="35.33203125" style="1" customWidth="1"/>
    <col min="4333" max="4563" width="11.5" style="1"/>
    <col min="4564" max="4565" width="20.6640625" style="1" customWidth="1"/>
    <col min="4566" max="4567" width="11.5" style="1"/>
    <col min="4568" max="4568" width="22.33203125" style="1" customWidth="1"/>
    <col min="4569" max="4574" width="11.5" style="1"/>
    <col min="4575" max="4575" width="25.6640625" style="1" customWidth="1"/>
    <col min="4576" max="4586" width="11.5" style="1"/>
    <col min="4587" max="4587" width="30.1640625" style="1" customWidth="1"/>
    <col min="4588" max="4588" width="35.33203125" style="1" customWidth="1"/>
    <col min="4589" max="4819" width="11.5" style="1"/>
    <col min="4820" max="4821" width="20.6640625" style="1" customWidth="1"/>
    <col min="4822" max="4823" width="11.5" style="1"/>
    <col min="4824" max="4824" width="22.33203125" style="1" customWidth="1"/>
    <col min="4825" max="4830" width="11.5" style="1"/>
    <col min="4831" max="4831" width="25.6640625" style="1" customWidth="1"/>
    <col min="4832" max="4842" width="11.5" style="1"/>
    <col min="4843" max="4843" width="30.1640625" style="1" customWidth="1"/>
    <col min="4844" max="4844" width="35.33203125" style="1" customWidth="1"/>
    <col min="4845" max="5075" width="11.5" style="1"/>
    <col min="5076" max="5077" width="20.6640625" style="1" customWidth="1"/>
    <col min="5078" max="5079" width="11.5" style="1"/>
    <col min="5080" max="5080" width="22.33203125" style="1" customWidth="1"/>
    <col min="5081" max="5086" width="11.5" style="1"/>
    <col min="5087" max="5087" width="25.6640625" style="1" customWidth="1"/>
    <col min="5088" max="5098" width="11.5" style="1"/>
    <col min="5099" max="5099" width="30.1640625" style="1" customWidth="1"/>
    <col min="5100" max="5100" width="35.33203125" style="1" customWidth="1"/>
    <col min="5101" max="5331" width="11.5" style="1"/>
    <col min="5332" max="5333" width="20.6640625" style="1" customWidth="1"/>
    <col min="5334" max="5335" width="11.5" style="1"/>
    <col min="5336" max="5336" width="22.33203125" style="1" customWidth="1"/>
    <col min="5337" max="5342" width="11.5" style="1"/>
    <col min="5343" max="5343" width="25.6640625" style="1" customWidth="1"/>
    <col min="5344" max="5354" width="11.5" style="1"/>
    <col min="5355" max="5355" width="30.1640625" style="1" customWidth="1"/>
    <col min="5356" max="5356" width="35.33203125" style="1" customWidth="1"/>
    <col min="5357" max="5587" width="11.5" style="1"/>
    <col min="5588" max="5589" width="20.6640625" style="1" customWidth="1"/>
    <col min="5590" max="5591" width="11.5" style="1"/>
    <col min="5592" max="5592" width="22.33203125" style="1" customWidth="1"/>
    <col min="5593" max="5598" width="11.5" style="1"/>
    <col min="5599" max="5599" width="25.6640625" style="1" customWidth="1"/>
    <col min="5600" max="5610" width="11.5" style="1"/>
    <col min="5611" max="5611" width="30.1640625" style="1" customWidth="1"/>
    <col min="5612" max="5612" width="35.33203125" style="1" customWidth="1"/>
    <col min="5613" max="5843" width="11.5" style="1"/>
    <col min="5844" max="5845" width="20.6640625" style="1" customWidth="1"/>
    <col min="5846" max="5847" width="11.5" style="1"/>
    <col min="5848" max="5848" width="22.33203125" style="1" customWidth="1"/>
    <col min="5849" max="5854" width="11.5" style="1"/>
    <col min="5855" max="5855" width="25.6640625" style="1" customWidth="1"/>
    <col min="5856" max="5866" width="11.5" style="1"/>
    <col min="5867" max="5867" width="30.1640625" style="1" customWidth="1"/>
    <col min="5868" max="5868" width="35.33203125" style="1" customWidth="1"/>
    <col min="5869" max="6099" width="11.5" style="1"/>
    <col min="6100" max="6101" width="20.6640625" style="1" customWidth="1"/>
    <col min="6102" max="6103" width="11.5" style="1"/>
    <col min="6104" max="6104" width="22.33203125" style="1" customWidth="1"/>
    <col min="6105" max="6110" width="11.5" style="1"/>
    <col min="6111" max="6111" width="25.6640625" style="1" customWidth="1"/>
    <col min="6112" max="6122" width="11.5" style="1"/>
    <col min="6123" max="6123" width="30.1640625" style="1" customWidth="1"/>
    <col min="6124" max="6124" width="35.33203125" style="1" customWidth="1"/>
    <col min="6125" max="6355" width="11.5" style="1"/>
    <col min="6356" max="6357" width="20.6640625" style="1" customWidth="1"/>
    <col min="6358" max="6359" width="11.5" style="1"/>
    <col min="6360" max="6360" width="22.33203125" style="1" customWidth="1"/>
    <col min="6361" max="6366" width="11.5" style="1"/>
    <col min="6367" max="6367" width="25.6640625" style="1" customWidth="1"/>
    <col min="6368" max="6378" width="11.5" style="1"/>
    <col min="6379" max="6379" width="30.1640625" style="1" customWidth="1"/>
    <col min="6380" max="6380" width="35.33203125" style="1" customWidth="1"/>
    <col min="6381" max="6611" width="11.5" style="1"/>
    <col min="6612" max="6613" width="20.6640625" style="1" customWidth="1"/>
    <col min="6614" max="6615" width="11.5" style="1"/>
    <col min="6616" max="6616" width="22.33203125" style="1" customWidth="1"/>
    <col min="6617" max="6622" width="11.5" style="1"/>
    <col min="6623" max="6623" width="25.6640625" style="1" customWidth="1"/>
    <col min="6624" max="6634" width="11.5" style="1"/>
    <col min="6635" max="6635" width="30.1640625" style="1" customWidth="1"/>
    <col min="6636" max="6636" width="35.33203125" style="1" customWidth="1"/>
    <col min="6637" max="6867" width="11.5" style="1"/>
    <col min="6868" max="6869" width="20.6640625" style="1" customWidth="1"/>
    <col min="6870" max="6871" width="11.5" style="1"/>
    <col min="6872" max="6872" width="22.33203125" style="1" customWidth="1"/>
    <col min="6873" max="6878" width="11.5" style="1"/>
    <col min="6879" max="6879" width="25.6640625" style="1" customWidth="1"/>
    <col min="6880" max="6890" width="11.5" style="1"/>
    <col min="6891" max="6891" width="30.1640625" style="1" customWidth="1"/>
    <col min="6892" max="6892" width="35.33203125" style="1" customWidth="1"/>
    <col min="6893" max="7123" width="11.5" style="1"/>
    <col min="7124" max="7125" width="20.6640625" style="1" customWidth="1"/>
    <col min="7126" max="7127" width="11.5" style="1"/>
    <col min="7128" max="7128" width="22.33203125" style="1" customWidth="1"/>
    <col min="7129" max="7134" width="11.5" style="1"/>
    <col min="7135" max="7135" width="25.6640625" style="1" customWidth="1"/>
    <col min="7136" max="7146" width="11.5" style="1"/>
    <col min="7147" max="7147" width="30.1640625" style="1" customWidth="1"/>
    <col min="7148" max="7148" width="35.33203125" style="1" customWidth="1"/>
    <col min="7149" max="7379" width="11.5" style="1"/>
    <col min="7380" max="7381" width="20.6640625" style="1" customWidth="1"/>
    <col min="7382" max="7383" width="11.5" style="1"/>
    <col min="7384" max="7384" width="22.33203125" style="1" customWidth="1"/>
    <col min="7385" max="7390" width="11.5" style="1"/>
    <col min="7391" max="7391" width="25.6640625" style="1" customWidth="1"/>
    <col min="7392" max="7402" width="11.5" style="1"/>
    <col min="7403" max="7403" width="30.1640625" style="1" customWidth="1"/>
    <col min="7404" max="7404" width="35.33203125" style="1" customWidth="1"/>
    <col min="7405" max="7635" width="11.5" style="1"/>
    <col min="7636" max="7637" width="20.6640625" style="1" customWidth="1"/>
    <col min="7638" max="7639" width="11.5" style="1"/>
    <col min="7640" max="7640" width="22.33203125" style="1" customWidth="1"/>
    <col min="7641" max="7646" width="11.5" style="1"/>
    <col min="7647" max="7647" width="25.6640625" style="1" customWidth="1"/>
    <col min="7648" max="7658" width="11.5" style="1"/>
    <col min="7659" max="7659" width="30.1640625" style="1" customWidth="1"/>
    <col min="7660" max="7660" width="35.33203125" style="1" customWidth="1"/>
    <col min="7661" max="7891" width="11.5" style="1"/>
    <col min="7892" max="7893" width="20.6640625" style="1" customWidth="1"/>
    <col min="7894" max="7895" width="11.5" style="1"/>
    <col min="7896" max="7896" width="22.33203125" style="1" customWidth="1"/>
    <col min="7897" max="7902" width="11.5" style="1"/>
    <col min="7903" max="7903" width="25.6640625" style="1" customWidth="1"/>
    <col min="7904" max="7914" width="11.5" style="1"/>
    <col min="7915" max="7915" width="30.1640625" style="1" customWidth="1"/>
    <col min="7916" max="7916" width="35.33203125" style="1" customWidth="1"/>
    <col min="7917" max="8147" width="11.5" style="1"/>
    <col min="8148" max="8149" width="20.6640625" style="1" customWidth="1"/>
    <col min="8150" max="8151" width="11.5" style="1"/>
    <col min="8152" max="8152" width="22.33203125" style="1" customWidth="1"/>
    <col min="8153" max="8158" width="11.5" style="1"/>
    <col min="8159" max="8159" width="25.6640625" style="1" customWidth="1"/>
    <col min="8160" max="8170" width="11.5" style="1"/>
    <col min="8171" max="8171" width="30.1640625" style="1" customWidth="1"/>
    <col min="8172" max="8172" width="35.33203125" style="1" customWidth="1"/>
    <col min="8173" max="8403" width="11.5" style="1"/>
    <col min="8404" max="8405" width="20.6640625" style="1" customWidth="1"/>
    <col min="8406" max="8407" width="11.5" style="1"/>
    <col min="8408" max="8408" width="22.33203125" style="1" customWidth="1"/>
    <col min="8409" max="8414" width="11.5" style="1"/>
    <col min="8415" max="8415" width="25.6640625" style="1" customWidth="1"/>
    <col min="8416" max="8426" width="11.5" style="1"/>
    <col min="8427" max="8427" width="30.1640625" style="1" customWidth="1"/>
    <col min="8428" max="8428" width="35.33203125" style="1" customWidth="1"/>
    <col min="8429" max="8659" width="11.5" style="1"/>
    <col min="8660" max="8661" width="20.6640625" style="1" customWidth="1"/>
    <col min="8662" max="8663" width="11.5" style="1"/>
    <col min="8664" max="8664" width="22.33203125" style="1" customWidth="1"/>
    <col min="8665" max="8670" width="11.5" style="1"/>
    <col min="8671" max="8671" width="25.6640625" style="1" customWidth="1"/>
    <col min="8672" max="8682" width="11.5" style="1"/>
    <col min="8683" max="8683" width="30.1640625" style="1" customWidth="1"/>
    <col min="8684" max="8684" width="35.33203125" style="1" customWidth="1"/>
    <col min="8685" max="8915" width="11.5" style="1"/>
    <col min="8916" max="8917" width="20.6640625" style="1" customWidth="1"/>
    <col min="8918" max="8919" width="11.5" style="1"/>
    <col min="8920" max="8920" width="22.33203125" style="1" customWidth="1"/>
    <col min="8921" max="8926" width="11.5" style="1"/>
    <col min="8927" max="8927" width="25.6640625" style="1" customWidth="1"/>
    <col min="8928" max="8938" width="11.5" style="1"/>
    <col min="8939" max="8939" width="30.1640625" style="1" customWidth="1"/>
    <col min="8940" max="8940" width="35.33203125" style="1" customWidth="1"/>
    <col min="8941" max="9171" width="11.5" style="1"/>
    <col min="9172" max="9173" width="20.6640625" style="1" customWidth="1"/>
    <col min="9174" max="9175" width="11.5" style="1"/>
    <col min="9176" max="9176" width="22.33203125" style="1" customWidth="1"/>
    <col min="9177" max="9182" width="11.5" style="1"/>
    <col min="9183" max="9183" width="25.6640625" style="1" customWidth="1"/>
    <col min="9184" max="9194" width="11.5" style="1"/>
    <col min="9195" max="9195" width="30.1640625" style="1" customWidth="1"/>
    <col min="9196" max="9196" width="35.33203125" style="1" customWidth="1"/>
    <col min="9197" max="9427" width="11.5" style="1"/>
    <col min="9428" max="9429" width="20.6640625" style="1" customWidth="1"/>
    <col min="9430" max="9431" width="11.5" style="1"/>
    <col min="9432" max="9432" width="22.33203125" style="1" customWidth="1"/>
    <col min="9433" max="9438" width="11.5" style="1"/>
    <col min="9439" max="9439" width="25.6640625" style="1" customWidth="1"/>
    <col min="9440" max="9450" width="11.5" style="1"/>
    <col min="9451" max="9451" width="30.1640625" style="1" customWidth="1"/>
    <col min="9452" max="9452" width="35.33203125" style="1" customWidth="1"/>
    <col min="9453" max="9683" width="11.5" style="1"/>
    <col min="9684" max="9685" width="20.6640625" style="1" customWidth="1"/>
    <col min="9686" max="9687" width="11.5" style="1"/>
    <col min="9688" max="9688" width="22.33203125" style="1" customWidth="1"/>
    <col min="9689" max="9694" width="11.5" style="1"/>
    <col min="9695" max="9695" width="25.6640625" style="1" customWidth="1"/>
    <col min="9696" max="9706" width="11.5" style="1"/>
    <col min="9707" max="9707" width="30.1640625" style="1" customWidth="1"/>
    <col min="9708" max="9708" width="35.33203125" style="1" customWidth="1"/>
    <col min="9709" max="9939" width="11.5" style="1"/>
    <col min="9940" max="9941" width="20.6640625" style="1" customWidth="1"/>
    <col min="9942" max="9943" width="11.5" style="1"/>
    <col min="9944" max="9944" width="22.33203125" style="1" customWidth="1"/>
    <col min="9945" max="9950" width="11.5" style="1"/>
    <col min="9951" max="9951" width="25.6640625" style="1" customWidth="1"/>
    <col min="9952" max="9962" width="11.5" style="1"/>
    <col min="9963" max="9963" width="30.1640625" style="1" customWidth="1"/>
    <col min="9964" max="9964" width="35.33203125" style="1" customWidth="1"/>
    <col min="9965" max="10195" width="11.5" style="1"/>
    <col min="10196" max="10197" width="20.6640625" style="1" customWidth="1"/>
    <col min="10198" max="10199" width="11.5" style="1"/>
    <col min="10200" max="10200" width="22.33203125" style="1" customWidth="1"/>
    <col min="10201" max="10206" width="11.5" style="1"/>
    <col min="10207" max="10207" width="25.6640625" style="1" customWidth="1"/>
    <col min="10208" max="10218" width="11.5" style="1"/>
    <col min="10219" max="10219" width="30.1640625" style="1" customWidth="1"/>
    <col min="10220" max="10220" width="35.33203125" style="1" customWidth="1"/>
    <col min="10221" max="10451" width="11.5" style="1"/>
    <col min="10452" max="10453" width="20.6640625" style="1" customWidth="1"/>
    <col min="10454" max="10455" width="11.5" style="1"/>
    <col min="10456" max="10456" width="22.33203125" style="1" customWidth="1"/>
    <col min="10457" max="10462" width="11.5" style="1"/>
    <col min="10463" max="10463" width="25.6640625" style="1" customWidth="1"/>
    <col min="10464" max="10474" width="11.5" style="1"/>
    <col min="10475" max="10475" width="30.1640625" style="1" customWidth="1"/>
    <col min="10476" max="10476" width="35.33203125" style="1" customWidth="1"/>
    <col min="10477" max="10707" width="11.5" style="1"/>
    <col min="10708" max="10709" width="20.6640625" style="1" customWidth="1"/>
    <col min="10710" max="10711" width="11.5" style="1"/>
    <col min="10712" max="10712" width="22.33203125" style="1" customWidth="1"/>
    <col min="10713" max="10718" width="11.5" style="1"/>
    <col min="10719" max="10719" width="25.6640625" style="1" customWidth="1"/>
    <col min="10720" max="10730" width="11.5" style="1"/>
    <col min="10731" max="10731" width="30.1640625" style="1" customWidth="1"/>
    <col min="10732" max="10732" width="35.33203125" style="1" customWidth="1"/>
    <col min="10733" max="10963" width="11.5" style="1"/>
    <col min="10964" max="10965" width="20.6640625" style="1" customWidth="1"/>
    <col min="10966" max="10967" width="11.5" style="1"/>
    <col min="10968" max="10968" width="22.33203125" style="1" customWidth="1"/>
    <col min="10969" max="10974" width="11.5" style="1"/>
    <col min="10975" max="10975" width="25.6640625" style="1" customWidth="1"/>
    <col min="10976" max="10986" width="11.5" style="1"/>
    <col min="10987" max="10987" width="30.1640625" style="1" customWidth="1"/>
    <col min="10988" max="10988" width="35.33203125" style="1" customWidth="1"/>
    <col min="10989" max="11219" width="11.5" style="1"/>
    <col min="11220" max="11221" width="20.6640625" style="1" customWidth="1"/>
    <col min="11222" max="11223" width="11.5" style="1"/>
    <col min="11224" max="11224" width="22.33203125" style="1" customWidth="1"/>
    <col min="11225" max="11230" width="11.5" style="1"/>
    <col min="11231" max="11231" width="25.6640625" style="1" customWidth="1"/>
    <col min="11232" max="11242" width="11.5" style="1"/>
    <col min="11243" max="11243" width="30.1640625" style="1" customWidth="1"/>
    <col min="11244" max="11244" width="35.33203125" style="1" customWidth="1"/>
    <col min="11245" max="11475" width="11.5" style="1"/>
    <col min="11476" max="11477" width="20.6640625" style="1" customWidth="1"/>
    <col min="11478" max="11479" width="11.5" style="1"/>
    <col min="11480" max="11480" width="22.33203125" style="1" customWidth="1"/>
    <col min="11481" max="11486" width="11.5" style="1"/>
    <col min="11487" max="11487" width="25.6640625" style="1" customWidth="1"/>
    <col min="11488" max="11498" width="11.5" style="1"/>
    <col min="11499" max="11499" width="30.1640625" style="1" customWidth="1"/>
    <col min="11500" max="11500" width="35.33203125" style="1" customWidth="1"/>
    <col min="11501" max="11731" width="11.5" style="1"/>
    <col min="11732" max="11733" width="20.6640625" style="1" customWidth="1"/>
    <col min="11734" max="11735" width="11.5" style="1"/>
    <col min="11736" max="11736" width="22.33203125" style="1" customWidth="1"/>
    <col min="11737" max="11742" width="11.5" style="1"/>
    <col min="11743" max="11743" width="25.6640625" style="1" customWidth="1"/>
    <col min="11744" max="11754" width="11.5" style="1"/>
    <col min="11755" max="11755" width="30.1640625" style="1" customWidth="1"/>
    <col min="11756" max="11756" width="35.33203125" style="1" customWidth="1"/>
    <col min="11757" max="11987" width="11.5" style="1"/>
    <col min="11988" max="11989" width="20.6640625" style="1" customWidth="1"/>
    <col min="11990" max="11991" width="11.5" style="1"/>
    <col min="11992" max="11992" width="22.33203125" style="1" customWidth="1"/>
    <col min="11993" max="11998" width="11.5" style="1"/>
    <col min="11999" max="11999" width="25.6640625" style="1" customWidth="1"/>
    <col min="12000" max="12010" width="11.5" style="1"/>
    <col min="12011" max="12011" width="30.1640625" style="1" customWidth="1"/>
    <col min="12012" max="12012" width="35.33203125" style="1" customWidth="1"/>
    <col min="12013" max="12243" width="11.5" style="1"/>
    <col min="12244" max="12245" width="20.6640625" style="1" customWidth="1"/>
    <col min="12246" max="12247" width="11.5" style="1"/>
    <col min="12248" max="12248" width="22.33203125" style="1" customWidth="1"/>
    <col min="12249" max="12254" width="11.5" style="1"/>
    <col min="12255" max="12255" width="25.6640625" style="1" customWidth="1"/>
    <col min="12256" max="12266" width="11.5" style="1"/>
    <col min="12267" max="12267" width="30.1640625" style="1" customWidth="1"/>
    <col min="12268" max="12268" width="35.33203125" style="1" customWidth="1"/>
    <col min="12269" max="12499" width="11.5" style="1"/>
    <col min="12500" max="12501" width="20.6640625" style="1" customWidth="1"/>
    <col min="12502" max="12503" width="11.5" style="1"/>
    <col min="12504" max="12504" width="22.33203125" style="1" customWidth="1"/>
    <col min="12505" max="12510" width="11.5" style="1"/>
    <col min="12511" max="12511" width="25.6640625" style="1" customWidth="1"/>
    <col min="12512" max="12522" width="11.5" style="1"/>
    <col min="12523" max="12523" width="30.1640625" style="1" customWidth="1"/>
    <col min="12524" max="12524" width="35.33203125" style="1" customWidth="1"/>
    <col min="12525" max="12755" width="11.5" style="1"/>
    <col min="12756" max="12757" width="20.6640625" style="1" customWidth="1"/>
    <col min="12758" max="12759" width="11.5" style="1"/>
    <col min="12760" max="12760" width="22.33203125" style="1" customWidth="1"/>
    <col min="12761" max="12766" width="11.5" style="1"/>
    <col min="12767" max="12767" width="25.6640625" style="1" customWidth="1"/>
    <col min="12768" max="12778" width="11.5" style="1"/>
    <col min="12779" max="12779" width="30.1640625" style="1" customWidth="1"/>
    <col min="12780" max="12780" width="35.33203125" style="1" customWidth="1"/>
    <col min="12781" max="13011" width="11.5" style="1"/>
    <col min="13012" max="13013" width="20.6640625" style="1" customWidth="1"/>
    <col min="13014" max="13015" width="11.5" style="1"/>
    <col min="13016" max="13016" width="22.33203125" style="1" customWidth="1"/>
    <col min="13017" max="13022" width="11.5" style="1"/>
    <col min="13023" max="13023" width="25.6640625" style="1" customWidth="1"/>
    <col min="13024" max="13034" width="11.5" style="1"/>
    <col min="13035" max="13035" width="30.1640625" style="1" customWidth="1"/>
    <col min="13036" max="13036" width="35.33203125" style="1" customWidth="1"/>
    <col min="13037" max="13267" width="11.5" style="1"/>
    <col min="13268" max="13269" width="20.6640625" style="1" customWidth="1"/>
    <col min="13270" max="13271" width="11.5" style="1"/>
    <col min="13272" max="13272" width="22.33203125" style="1" customWidth="1"/>
    <col min="13273" max="13278" width="11.5" style="1"/>
    <col min="13279" max="13279" width="25.6640625" style="1" customWidth="1"/>
    <col min="13280" max="13290" width="11.5" style="1"/>
    <col min="13291" max="13291" width="30.1640625" style="1" customWidth="1"/>
    <col min="13292" max="13292" width="35.33203125" style="1" customWidth="1"/>
    <col min="13293" max="13523" width="11.5" style="1"/>
    <col min="13524" max="13525" width="20.6640625" style="1" customWidth="1"/>
    <col min="13526" max="13527" width="11.5" style="1"/>
    <col min="13528" max="13528" width="22.33203125" style="1" customWidth="1"/>
    <col min="13529" max="13534" width="11.5" style="1"/>
    <col min="13535" max="13535" width="25.6640625" style="1" customWidth="1"/>
    <col min="13536" max="13546" width="11.5" style="1"/>
    <col min="13547" max="13547" width="30.1640625" style="1" customWidth="1"/>
    <col min="13548" max="13548" width="35.33203125" style="1" customWidth="1"/>
    <col min="13549" max="13779" width="11.5" style="1"/>
    <col min="13780" max="13781" width="20.6640625" style="1" customWidth="1"/>
    <col min="13782" max="13783" width="11.5" style="1"/>
    <col min="13784" max="13784" width="22.33203125" style="1" customWidth="1"/>
    <col min="13785" max="13790" width="11.5" style="1"/>
    <col min="13791" max="13791" width="25.6640625" style="1" customWidth="1"/>
    <col min="13792" max="13802" width="11.5" style="1"/>
    <col min="13803" max="13803" width="30.1640625" style="1" customWidth="1"/>
    <col min="13804" max="13804" width="35.33203125" style="1" customWidth="1"/>
    <col min="13805" max="14035" width="11.5" style="1"/>
    <col min="14036" max="14037" width="20.6640625" style="1" customWidth="1"/>
    <col min="14038" max="14039" width="11.5" style="1"/>
    <col min="14040" max="14040" width="22.33203125" style="1" customWidth="1"/>
    <col min="14041" max="14046" width="11.5" style="1"/>
    <col min="14047" max="14047" width="25.6640625" style="1" customWidth="1"/>
    <col min="14048" max="14058" width="11.5" style="1"/>
    <col min="14059" max="14059" width="30.1640625" style="1" customWidth="1"/>
    <col min="14060" max="14060" width="35.33203125" style="1" customWidth="1"/>
    <col min="14061" max="14291" width="11.5" style="1"/>
    <col min="14292" max="14293" width="20.6640625" style="1" customWidth="1"/>
    <col min="14294" max="14295" width="11.5" style="1"/>
    <col min="14296" max="14296" width="22.33203125" style="1" customWidth="1"/>
    <col min="14297" max="14302" width="11.5" style="1"/>
    <col min="14303" max="14303" width="25.6640625" style="1" customWidth="1"/>
    <col min="14304" max="14314" width="11.5" style="1"/>
    <col min="14315" max="14315" width="30.1640625" style="1" customWidth="1"/>
    <col min="14316" max="14316" width="35.33203125" style="1" customWidth="1"/>
    <col min="14317" max="14547" width="11.5" style="1"/>
    <col min="14548" max="14549" width="20.6640625" style="1" customWidth="1"/>
    <col min="14550" max="14551" width="11.5" style="1"/>
    <col min="14552" max="14552" width="22.33203125" style="1" customWidth="1"/>
    <col min="14553" max="14558" width="11.5" style="1"/>
    <col min="14559" max="14559" width="25.6640625" style="1" customWidth="1"/>
    <col min="14560" max="14570" width="11.5" style="1"/>
    <col min="14571" max="14571" width="30.1640625" style="1" customWidth="1"/>
    <col min="14572" max="14572" width="35.33203125" style="1" customWidth="1"/>
    <col min="14573" max="14803" width="11.5" style="1"/>
    <col min="14804" max="14805" width="20.6640625" style="1" customWidth="1"/>
    <col min="14806" max="14807" width="11.5" style="1"/>
    <col min="14808" max="14808" width="22.33203125" style="1" customWidth="1"/>
    <col min="14809" max="14814" width="11.5" style="1"/>
    <col min="14815" max="14815" width="25.6640625" style="1" customWidth="1"/>
    <col min="14816" max="14826" width="11.5" style="1"/>
    <col min="14827" max="14827" width="30.1640625" style="1" customWidth="1"/>
    <col min="14828" max="14828" width="35.33203125" style="1" customWidth="1"/>
    <col min="14829" max="15059" width="11.5" style="1"/>
    <col min="15060" max="15061" width="20.6640625" style="1" customWidth="1"/>
    <col min="15062" max="15063" width="11.5" style="1"/>
    <col min="15064" max="15064" width="22.33203125" style="1" customWidth="1"/>
    <col min="15065" max="15070" width="11.5" style="1"/>
    <col min="15071" max="15071" width="25.6640625" style="1" customWidth="1"/>
    <col min="15072" max="15082" width="11.5" style="1"/>
    <col min="15083" max="15083" width="30.1640625" style="1" customWidth="1"/>
    <col min="15084" max="15084" width="35.33203125" style="1" customWidth="1"/>
    <col min="15085" max="15315" width="11.5" style="1"/>
    <col min="15316" max="15317" width="20.6640625" style="1" customWidth="1"/>
    <col min="15318" max="15319" width="11.5" style="1"/>
    <col min="15320" max="15320" width="22.33203125" style="1" customWidth="1"/>
    <col min="15321" max="15326" width="11.5" style="1"/>
    <col min="15327" max="15327" width="25.6640625" style="1" customWidth="1"/>
    <col min="15328" max="15338" width="11.5" style="1"/>
    <col min="15339" max="15339" width="30.1640625" style="1" customWidth="1"/>
    <col min="15340" max="15340" width="35.33203125" style="1" customWidth="1"/>
    <col min="15341" max="15571" width="11.5" style="1"/>
    <col min="15572" max="15573" width="20.6640625" style="1" customWidth="1"/>
    <col min="15574" max="15575" width="11.5" style="1"/>
    <col min="15576" max="15576" width="22.33203125" style="1" customWidth="1"/>
    <col min="15577" max="15582" width="11.5" style="1"/>
    <col min="15583" max="15583" width="25.6640625" style="1" customWidth="1"/>
    <col min="15584" max="15594" width="11.5" style="1"/>
    <col min="15595" max="15595" width="30.1640625" style="1" customWidth="1"/>
    <col min="15596" max="15596" width="35.33203125" style="1" customWidth="1"/>
    <col min="15597" max="15827" width="11.5" style="1"/>
    <col min="15828" max="15829" width="20.6640625" style="1" customWidth="1"/>
    <col min="15830" max="15831" width="11.5" style="1"/>
    <col min="15832" max="15832" width="22.33203125" style="1" customWidth="1"/>
    <col min="15833" max="15838" width="11.5" style="1"/>
    <col min="15839" max="15839" width="25.6640625" style="1" customWidth="1"/>
    <col min="15840" max="15850" width="11.5" style="1"/>
    <col min="15851" max="15851" width="30.1640625" style="1" customWidth="1"/>
    <col min="15852" max="15852" width="35.33203125" style="1" customWidth="1"/>
    <col min="15853" max="16083" width="11.5" style="1"/>
    <col min="16084" max="16085" width="20.6640625" style="1" customWidth="1"/>
    <col min="16086" max="16087" width="11.5" style="1"/>
    <col min="16088" max="16088" width="22.33203125" style="1" customWidth="1"/>
    <col min="16089" max="16094" width="11.5" style="1"/>
    <col min="16095" max="16095" width="25.6640625" style="1" customWidth="1"/>
    <col min="16096" max="16106" width="11.5" style="1"/>
    <col min="16107" max="16107" width="30.1640625" style="1" customWidth="1"/>
    <col min="16108" max="16108" width="35.33203125" style="1" customWidth="1"/>
    <col min="16109" max="16348" width="11.5" style="1"/>
    <col min="16349" max="16384" width="11.5" style="1" customWidth="1"/>
  </cols>
  <sheetData>
    <row r="1" spans="1:44" ht="12.75" customHeight="1" x14ac:dyDescent="0.2">
      <c r="A1" s="1812" t="s">
        <v>0</v>
      </c>
      <c r="B1" s="1812"/>
      <c r="C1" s="1812"/>
      <c r="D1" s="1812"/>
      <c r="E1" s="1812"/>
      <c r="F1" s="1812"/>
      <c r="G1" s="1812"/>
      <c r="H1" s="1812"/>
      <c r="I1" s="1812"/>
      <c r="J1" s="1812"/>
      <c r="K1" s="1812"/>
      <c r="L1" s="1812"/>
      <c r="M1" s="1812"/>
      <c r="N1" s="1812"/>
      <c r="O1" s="1812"/>
      <c r="P1" s="1812"/>
      <c r="Q1" s="1812"/>
      <c r="R1" s="1812"/>
      <c r="S1" s="1812"/>
      <c r="T1" s="1812"/>
      <c r="U1" s="1812"/>
      <c r="V1" s="1812"/>
      <c r="W1" s="1812"/>
      <c r="X1" s="1812"/>
      <c r="Y1" s="1812"/>
      <c r="Z1" s="1812"/>
      <c r="AA1" s="1812"/>
      <c r="AB1" s="1812"/>
      <c r="AC1" s="1812"/>
      <c r="AD1" s="1812"/>
      <c r="AE1" s="1812"/>
      <c r="AF1" s="1812"/>
      <c r="AG1" s="1812"/>
      <c r="AH1" s="1812"/>
      <c r="AI1" s="1812"/>
      <c r="AJ1" s="1812"/>
      <c r="AK1" s="1812"/>
      <c r="AL1" s="1812"/>
      <c r="AM1" s="1812"/>
      <c r="AN1" s="1812"/>
      <c r="AO1" s="1812"/>
      <c r="AP1" s="1812"/>
      <c r="AQ1" s="1812"/>
      <c r="AR1" s="1812"/>
    </row>
    <row r="2" spans="1:44" x14ac:dyDescent="0.2">
      <c r="A2" s="1812" t="s">
        <v>1</v>
      </c>
      <c r="B2" s="1812"/>
      <c r="C2" s="1812"/>
      <c r="D2" s="1812"/>
      <c r="E2" s="1812"/>
      <c r="F2" s="1812"/>
      <c r="G2" s="1812"/>
      <c r="H2" s="1812"/>
      <c r="I2" s="1812"/>
      <c r="J2" s="1812"/>
      <c r="K2" s="1812"/>
      <c r="L2" s="1812"/>
      <c r="M2" s="1812"/>
      <c r="N2" s="1812"/>
      <c r="O2" s="1812"/>
      <c r="P2" s="1812"/>
      <c r="Q2" s="1812"/>
      <c r="R2" s="1812"/>
      <c r="S2" s="1812"/>
      <c r="T2" s="1812"/>
      <c r="U2" s="1812"/>
      <c r="V2" s="1812"/>
      <c r="W2" s="1812"/>
      <c r="X2" s="1812"/>
      <c r="Y2" s="1812"/>
      <c r="Z2" s="1812"/>
      <c r="AA2" s="1812"/>
      <c r="AB2" s="1812"/>
      <c r="AC2" s="1812"/>
      <c r="AD2" s="1812"/>
      <c r="AE2" s="1812"/>
      <c r="AF2" s="1812"/>
      <c r="AG2" s="1812"/>
      <c r="AH2" s="1812"/>
      <c r="AI2" s="1812"/>
      <c r="AJ2" s="1812"/>
      <c r="AK2" s="1812"/>
      <c r="AL2" s="1812"/>
      <c r="AM2" s="1812"/>
      <c r="AN2" s="1812"/>
      <c r="AO2" s="1812"/>
      <c r="AP2" s="1812"/>
      <c r="AQ2" s="1812"/>
      <c r="AR2" s="1812"/>
    </row>
    <row r="3" spans="1:44" ht="12.75" customHeight="1" x14ac:dyDescent="0.2">
      <c r="A3" s="1812" t="s">
        <v>2</v>
      </c>
      <c r="B3" s="1812"/>
      <c r="C3" s="1812"/>
      <c r="D3" s="1812"/>
      <c r="E3" s="1812"/>
      <c r="F3" s="1812"/>
      <c r="G3" s="1812"/>
      <c r="H3" s="1812"/>
      <c r="I3" s="1812"/>
      <c r="J3" s="1812"/>
      <c r="K3" s="1812"/>
      <c r="L3" s="1812"/>
      <c r="M3" s="1812"/>
      <c r="N3" s="1812"/>
      <c r="O3" s="1812"/>
      <c r="P3" s="1812"/>
      <c r="Q3" s="1812"/>
      <c r="R3" s="1812"/>
      <c r="S3" s="1812"/>
      <c r="T3" s="1812"/>
      <c r="U3" s="1812"/>
      <c r="V3" s="1812"/>
      <c r="W3" s="1812"/>
      <c r="X3" s="1812"/>
      <c r="Y3" s="1812"/>
      <c r="Z3" s="1812"/>
      <c r="AA3" s="1812"/>
      <c r="AB3" s="1812"/>
      <c r="AC3" s="1812"/>
      <c r="AD3" s="1812"/>
      <c r="AE3" s="1812"/>
      <c r="AF3" s="1812"/>
      <c r="AG3" s="1812"/>
      <c r="AH3" s="1812"/>
      <c r="AI3" s="1812"/>
      <c r="AJ3" s="1812"/>
      <c r="AK3" s="1812"/>
      <c r="AL3" s="1812"/>
      <c r="AM3" s="1812"/>
      <c r="AN3" s="1812"/>
      <c r="AO3" s="1812"/>
      <c r="AP3" s="1812"/>
      <c r="AQ3" s="1812"/>
      <c r="AR3" s="1812"/>
    </row>
    <row r="4" spans="1:44" ht="12.75" customHeight="1" x14ac:dyDescent="0.2">
      <c r="A4" s="1813" t="s">
        <v>3</v>
      </c>
      <c r="B4" s="1813"/>
      <c r="C4" s="1813"/>
      <c r="D4" s="1813"/>
      <c r="E4" s="1813"/>
      <c r="F4" s="1813"/>
      <c r="G4" s="1813"/>
      <c r="H4" s="1813"/>
      <c r="I4" s="1813"/>
      <c r="J4" s="1813"/>
      <c r="K4" s="1813"/>
      <c r="L4" s="1813"/>
      <c r="M4" s="1813"/>
      <c r="N4" s="1813"/>
      <c r="O4" s="1813"/>
      <c r="P4" s="1813"/>
      <c r="Q4" s="1813"/>
      <c r="R4" s="1813"/>
      <c r="S4" s="1813"/>
      <c r="T4" s="1813"/>
      <c r="U4" s="1813"/>
      <c r="V4" s="1813"/>
      <c r="W4" s="1813"/>
      <c r="X4" s="1813"/>
      <c r="Y4" s="1813"/>
      <c r="Z4" s="1813"/>
      <c r="AA4" s="1813"/>
      <c r="AB4" s="1813"/>
      <c r="AC4" s="1813"/>
      <c r="AD4" s="1813"/>
      <c r="AE4" s="1813"/>
      <c r="AF4" s="1813"/>
      <c r="AG4" s="1813"/>
      <c r="AH4" s="1813"/>
      <c r="AI4" s="1813"/>
      <c r="AJ4" s="1813"/>
      <c r="AK4" s="1813"/>
      <c r="AL4" s="1813"/>
      <c r="AM4" s="1813"/>
      <c r="AN4" s="1813"/>
      <c r="AO4" s="1813"/>
      <c r="AP4" s="1813"/>
      <c r="AQ4" s="1813"/>
      <c r="AR4" s="1813"/>
    </row>
    <row r="5" spans="1:44" ht="15" x14ac:dyDescent="0.2">
      <c r="A5" s="1814" t="s">
        <v>4</v>
      </c>
      <c r="B5" s="1814"/>
      <c r="C5" s="1814"/>
      <c r="D5" s="1814"/>
      <c r="E5" s="145"/>
      <c r="F5" s="153" t="s">
        <v>42</v>
      </c>
      <c r="G5" s="151"/>
    </row>
    <row r="6" spans="1:44" x14ac:dyDescent="0.2">
      <c r="A6" s="1814" t="s">
        <v>5</v>
      </c>
      <c r="B6" s="1814"/>
      <c r="C6" s="1814"/>
      <c r="D6" s="1814"/>
      <c r="E6" s="145"/>
      <c r="F6" s="147">
        <v>2540203113</v>
      </c>
      <c r="G6" s="148"/>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row>
    <row r="7" spans="1:44" ht="15" x14ac:dyDescent="0.2">
      <c r="A7" s="1814" t="s">
        <v>6</v>
      </c>
      <c r="B7" s="1814"/>
      <c r="C7" s="1814"/>
      <c r="D7" s="1814"/>
      <c r="E7" s="145"/>
      <c r="F7" s="151" t="s">
        <v>697</v>
      </c>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row>
    <row r="8" spans="1:44" ht="12.75" customHeight="1" x14ac:dyDescent="0.2">
      <c r="A8" s="1814" t="s">
        <v>7</v>
      </c>
      <c r="B8" s="1814"/>
      <c r="C8" s="1814"/>
      <c r="D8" s="1814"/>
      <c r="E8" s="145"/>
      <c r="F8" s="151" t="s">
        <v>696</v>
      </c>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row>
    <row r="9" spans="1:44" ht="12.75" customHeight="1" x14ac:dyDescent="0.2">
      <c r="A9" s="16"/>
      <c r="B9" s="16"/>
      <c r="C9" s="17"/>
      <c r="D9" s="18"/>
      <c r="E9" s="19"/>
      <c r="F9" s="12"/>
      <c r="G9" s="13"/>
      <c r="H9" s="13"/>
      <c r="I9" s="13"/>
      <c r="J9" s="13"/>
      <c r="K9" s="13"/>
      <c r="L9" s="13"/>
      <c r="M9" s="12"/>
      <c r="W9" s="13"/>
      <c r="X9" s="12"/>
      <c r="Y9" s="12"/>
      <c r="Z9" s="12"/>
      <c r="AA9" s="12"/>
      <c r="AB9" s="12"/>
      <c r="AC9" s="12"/>
      <c r="AI9" s="12"/>
      <c r="AO9" s="12"/>
      <c r="AP9" s="12"/>
      <c r="AQ9" s="13"/>
      <c r="AR9" s="13"/>
    </row>
    <row r="10" spans="1:44" ht="12.75" customHeight="1" x14ac:dyDescent="0.2">
      <c r="A10" s="1815" t="s">
        <v>8</v>
      </c>
      <c r="B10" s="1818" t="s">
        <v>9</v>
      </c>
      <c r="C10" s="1821" t="s">
        <v>10</v>
      </c>
      <c r="D10" s="1822"/>
      <c r="E10" s="1806" t="s">
        <v>27</v>
      </c>
      <c r="F10" s="1775" t="s">
        <v>11</v>
      </c>
      <c r="G10" s="1809" t="s">
        <v>12</v>
      </c>
      <c r="H10" s="1810"/>
      <c r="I10" s="1810"/>
      <c r="J10" s="1810"/>
      <c r="K10" s="1810"/>
      <c r="L10" s="1811"/>
      <c r="M10" s="1775" t="s">
        <v>687</v>
      </c>
      <c r="N10" s="1791" t="s">
        <v>659</v>
      </c>
      <c r="O10" s="1792"/>
      <c r="P10" s="1793"/>
      <c r="Q10" s="1791" t="s">
        <v>737</v>
      </c>
      <c r="R10" s="1792"/>
      <c r="S10" s="1793"/>
      <c r="T10" s="1791" t="s">
        <v>1127</v>
      </c>
      <c r="U10" s="1792"/>
      <c r="V10" s="1793"/>
      <c r="W10" s="1790" t="s">
        <v>1243</v>
      </c>
      <c r="X10" s="1093" t="s">
        <v>49</v>
      </c>
      <c r="Y10" s="1806" t="s">
        <v>28</v>
      </c>
      <c r="Z10" s="1781" t="s">
        <v>30</v>
      </c>
      <c r="AA10" s="1775" t="s">
        <v>29</v>
      </c>
      <c r="AB10" s="1781" t="s">
        <v>679</v>
      </c>
      <c r="AC10" s="1784" t="s">
        <v>680</v>
      </c>
      <c r="AD10" s="1797" t="s">
        <v>660</v>
      </c>
      <c r="AE10" s="1797" t="s">
        <v>661</v>
      </c>
      <c r="AF10" s="1797" t="s">
        <v>789</v>
      </c>
      <c r="AG10" s="1797" t="s">
        <v>662</v>
      </c>
      <c r="AH10" s="1797" t="s">
        <v>663</v>
      </c>
      <c r="AI10" s="1787" t="s">
        <v>681</v>
      </c>
      <c r="AJ10" s="1803" t="s">
        <v>664</v>
      </c>
      <c r="AK10" s="1803" t="s">
        <v>661</v>
      </c>
      <c r="AL10" s="1803" t="s">
        <v>789</v>
      </c>
      <c r="AM10" s="1803" t="s">
        <v>662</v>
      </c>
      <c r="AN10" s="1803" t="s">
        <v>663</v>
      </c>
      <c r="AO10" s="1781" t="s">
        <v>682</v>
      </c>
      <c r="AP10" s="1781" t="s">
        <v>683</v>
      </c>
      <c r="AQ10" s="1800" t="s">
        <v>13</v>
      </c>
      <c r="AR10" s="1774" t="s">
        <v>14</v>
      </c>
    </row>
    <row r="11" spans="1:44" x14ac:dyDescent="0.2">
      <c r="A11" s="1816"/>
      <c r="B11" s="1819"/>
      <c r="C11" s="1823"/>
      <c r="D11" s="1824"/>
      <c r="E11" s="1807"/>
      <c r="F11" s="1780"/>
      <c r="G11" s="1775" t="s">
        <v>15</v>
      </c>
      <c r="H11" s="1775" t="s">
        <v>16</v>
      </c>
      <c r="I11" s="1775" t="s">
        <v>17</v>
      </c>
      <c r="J11" s="1777" t="s">
        <v>18</v>
      </c>
      <c r="K11" s="1778"/>
      <c r="L11" s="1779"/>
      <c r="M11" s="1780"/>
      <c r="N11" s="1794"/>
      <c r="O11" s="1795"/>
      <c r="P11" s="1796"/>
      <c r="Q11" s="1794"/>
      <c r="R11" s="1795"/>
      <c r="S11" s="1796"/>
      <c r="T11" s="1794"/>
      <c r="U11" s="1795"/>
      <c r="V11" s="1796"/>
      <c r="W11" s="1790"/>
      <c r="X11" s="1094"/>
      <c r="Y11" s="1807"/>
      <c r="Z11" s="1782"/>
      <c r="AA11" s="1780"/>
      <c r="AB11" s="1782"/>
      <c r="AC11" s="1785"/>
      <c r="AD11" s="1798"/>
      <c r="AE11" s="1798"/>
      <c r="AF11" s="1798"/>
      <c r="AG11" s="1798"/>
      <c r="AH11" s="1798"/>
      <c r="AI11" s="1788"/>
      <c r="AJ11" s="1804"/>
      <c r="AK11" s="1804"/>
      <c r="AL11" s="1804"/>
      <c r="AM11" s="1804"/>
      <c r="AN11" s="1804"/>
      <c r="AO11" s="1782"/>
      <c r="AP11" s="1782"/>
      <c r="AQ11" s="1801"/>
      <c r="AR11" s="1774"/>
    </row>
    <row r="12" spans="1:44" ht="30" x14ac:dyDescent="0.2">
      <c r="A12" s="1817"/>
      <c r="B12" s="1820"/>
      <c r="C12" s="1825"/>
      <c r="D12" s="1826"/>
      <c r="E12" s="1808"/>
      <c r="F12" s="1776"/>
      <c r="G12" s="1776"/>
      <c r="H12" s="1776"/>
      <c r="I12" s="1776"/>
      <c r="J12" s="480" t="s">
        <v>20</v>
      </c>
      <c r="K12" s="481" t="s">
        <v>33</v>
      </c>
      <c r="L12" s="480" t="s">
        <v>19</v>
      </c>
      <c r="M12" s="1776"/>
      <c r="N12" s="482" t="s">
        <v>58</v>
      </c>
      <c r="O12" s="482" t="s">
        <v>779</v>
      </c>
      <c r="P12" s="482" t="s">
        <v>1182</v>
      </c>
      <c r="Q12" s="482" t="s">
        <v>58</v>
      </c>
      <c r="R12" s="482" t="s">
        <v>779</v>
      </c>
      <c r="S12" s="482" t="s">
        <v>1182</v>
      </c>
      <c r="T12" s="482" t="s">
        <v>58</v>
      </c>
      <c r="U12" s="482" t="s">
        <v>779</v>
      </c>
      <c r="V12" s="482" t="s">
        <v>1182</v>
      </c>
      <c r="W12" s="1790"/>
      <c r="X12" s="1094"/>
      <c r="Y12" s="1808"/>
      <c r="Z12" s="1783"/>
      <c r="AA12" s="1776"/>
      <c r="AB12" s="1783"/>
      <c r="AC12" s="1786"/>
      <c r="AD12" s="1799"/>
      <c r="AE12" s="1799"/>
      <c r="AF12" s="1799"/>
      <c r="AG12" s="1799"/>
      <c r="AH12" s="1799"/>
      <c r="AI12" s="1789"/>
      <c r="AJ12" s="1805"/>
      <c r="AK12" s="1805"/>
      <c r="AL12" s="1805"/>
      <c r="AM12" s="1805"/>
      <c r="AN12" s="1805"/>
      <c r="AO12" s="1783"/>
      <c r="AP12" s="1783"/>
      <c r="AQ12" s="1802"/>
      <c r="AR12" s="1774"/>
    </row>
    <row r="13" spans="1:44" ht="60" customHeight="1" x14ac:dyDescent="0.2">
      <c r="A13" s="1762" t="s">
        <v>21</v>
      </c>
      <c r="B13" s="1762" t="s">
        <v>22</v>
      </c>
      <c r="C13" s="1765" t="s">
        <v>761</v>
      </c>
      <c r="D13" s="1766"/>
      <c r="E13" s="1771">
        <v>24</v>
      </c>
      <c r="F13" s="1762" t="s">
        <v>762</v>
      </c>
      <c r="G13" s="1744" t="s">
        <v>1183</v>
      </c>
      <c r="H13" s="1744" t="s">
        <v>1184</v>
      </c>
      <c r="I13" s="1747" t="s">
        <v>24</v>
      </c>
      <c r="J13" s="1750">
        <v>0</v>
      </c>
      <c r="K13" s="1753" t="s">
        <v>763</v>
      </c>
      <c r="L13" s="1747">
        <v>2019</v>
      </c>
      <c r="M13" s="1756">
        <v>1</v>
      </c>
      <c r="N13" s="1759">
        <f>4</f>
        <v>4</v>
      </c>
      <c r="O13" s="1759">
        <f>4</f>
        <v>4</v>
      </c>
      <c r="P13" s="1756">
        <f>N13/O13</f>
        <v>1</v>
      </c>
      <c r="Q13" s="1759">
        <f>2</f>
        <v>2</v>
      </c>
      <c r="R13" s="1759">
        <f>2</f>
        <v>2</v>
      </c>
      <c r="S13" s="1756">
        <f>Q13/R13</f>
        <v>1</v>
      </c>
      <c r="T13" s="1759">
        <f>N13+Q13</f>
        <v>6</v>
      </c>
      <c r="U13" s="1759">
        <f>O13+R13</f>
        <v>6</v>
      </c>
      <c r="V13" s="1756">
        <f>T13/U13</f>
        <v>1</v>
      </c>
      <c r="W13" s="1756">
        <v>1</v>
      </c>
      <c r="X13" s="1756">
        <v>0.5</v>
      </c>
      <c r="Y13" s="144">
        <v>108</v>
      </c>
      <c r="Z13" s="135" t="s">
        <v>764</v>
      </c>
      <c r="AA13" s="7" t="s">
        <v>765</v>
      </c>
      <c r="AB13" s="138">
        <v>0.2</v>
      </c>
      <c r="AC13" s="137">
        <v>0.05</v>
      </c>
      <c r="AD13" s="156"/>
      <c r="AE13" s="156"/>
      <c r="AF13" s="156"/>
      <c r="AG13" s="156"/>
      <c r="AH13" s="156"/>
      <c r="AI13" s="137"/>
      <c r="AJ13" s="156"/>
      <c r="AK13" s="156"/>
      <c r="AL13" s="156"/>
      <c r="AM13" s="156"/>
      <c r="AN13" s="156"/>
      <c r="AO13" s="137">
        <v>0.05</v>
      </c>
      <c r="AP13" s="137">
        <v>0.05</v>
      </c>
      <c r="AQ13" s="149" t="s">
        <v>766</v>
      </c>
      <c r="AR13" s="1742" t="s">
        <v>53</v>
      </c>
    </row>
    <row r="14" spans="1:44" ht="50.25" customHeight="1" x14ac:dyDescent="0.2">
      <c r="A14" s="1763"/>
      <c r="B14" s="1763"/>
      <c r="C14" s="1767"/>
      <c r="D14" s="1768"/>
      <c r="E14" s="1772"/>
      <c r="F14" s="1763"/>
      <c r="G14" s="1745"/>
      <c r="H14" s="1745"/>
      <c r="I14" s="1748"/>
      <c r="J14" s="1751"/>
      <c r="K14" s="1754"/>
      <c r="L14" s="1748"/>
      <c r="M14" s="1757"/>
      <c r="N14" s="1760"/>
      <c r="O14" s="1760"/>
      <c r="P14" s="1757"/>
      <c r="Q14" s="1760"/>
      <c r="R14" s="1760"/>
      <c r="S14" s="1757"/>
      <c r="T14" s="1760"/>
      <c r="U14" s="1760"/>
      <c r="V14" s="1757"/>
      <c r="W14" s="1757"/>
      <c r="X14" s="1757"/>
      <c r="Y14" s="144">
        <v>109</v>
      </c>
      <c r="Z14" s="150" t="s">
        <v>767</v>
      </c>
      <c r="AA14" s="146" t="s">
        <v>768</v>
      </c>
      <c r="AB14" s="138">
        <v>0.2</v>
      </c>
      <c r="AC14" s="137">
        <v>0.1</v>
      </c>
      <c r="AD14" s="156"/>
      <c r="AE14" s="156"/>
      <c r="AF14" s="156"/>
      <c r="AG14" s="156"/>
      <c r="AH14" s="156"/>
      <c r="AI14" s="137"/>
      <c r="AJ14" s="156"/>
      <c r="AK14" s="156"/>
      <c r="AL14" s="156"/>
      <c r="AM14" s="156"/>
      <c r="AN14" s="156"/>
      <c r="AO14" s="137">
        <v>0.05</v>
      </c>
      <c r="AP14" s="137">
        <v>0.1</v>
      </c>
      <c r="AQ14" s="149" t="s">
        <v>769</v>
      </c>
      <c r="AR14" s="1743"/>
    </row>
    <row r="15" spans="1:44" ht="48.75" customHeight="1" x14ac:dyDescent="0.2">
      <c r="A15" s="1763"/>
      <c r="B15" s="1763"/>
      <c r="C15" s="1767"/>
      <c r="D15" s="1768"/>
      <c r="E15" s="1772"/>
      <c r="F15" s="1763"/>
      <c r="G15" s="1745"/>
      <c r="H15" s="1745"/>
      <c r="I15" s="1748"/>
      <c r="J15" s="1751"/>
      <c r="K15" s="1754"/>
      <c r="L15" s="1748"/>
      <c r="M15" s="1757"/>
      <c r="N15" s="1760"/>
      <c r="O15" s="1760"/>
      <c r="P15" s="1757"/>
      <c r="Q15" s="1760"/>
      <c r="R15" s="1760"/>
      <c r="S15" s="1757"/>
      <c r="T15" s="1760"/>
      <c r="U15" s="1760"/>
      <c r="V15" s="1757"/>
      <c r="W15" s="1757"/>
      <c r="X15" s="1757"/>
      <c r="Y15" s="144">
        <v>110</v>
      </c>
      <c r="Z15" s="150" t="s">
        <v>770</v>
      </c>
      <c r="AA15" s="146" t="s">
        <v>771</v>
      </c>
      <c r="AB15" s="138">
        <v>0.2</v>
      </c>
      <c r="AC15" s="137"/>
      <c r="AD15" s="156"/>
      <c r="AE15" s="156"/>
      <c r="AF15" s="156"/>
      <c r="AG15" s="156"/>
      <c r="AH15" s="156"/>
      <c r="AI15" s="137"/>
      <c r="AJ15" s="156"/>
      <c r="AK15" s="156"/>
      <c r="AL15" s="156"/>
      <c r="AM15" s="156"/>
      <c r="AN15" s="156"/>
      <c r="AO15" s="137"/>
      <c r="AP15" s="137"/>
      <c r="AQ15" s="149" t="s">
        <v>772</v>
      </c>
      <c r="AR15" s="1743"/>
    </row>
    <row r="16" spans="1:44" ht="48.75" customHeight="1" x14ac:dyDescent="0.2">
      <c r="A16" s="1764"/>
      <c r="B16" s="1764"/>
      <c r="C16" s="1769"/>
      <c r="D16" s="1770"/>
      <c r="E16" s="1773"/>
      <c r="F16" s="1764"/>
      <c r="G16" s="1746"/>
      <c r="H16" s="1746"/>
      <c r="I16" s="1749"/>
      <c r="J16" s="1752"/>
      <c r="K16" s="1755"/>
      <c r="L16" s="1749"/>
      <c r="M16" s="1758"/>
      <c r="N16" s="1761"/>
      <c r="O16" s="1761"/>
      <c r="P16" s="1758"/>
      <c r="Q16" s="1761"/>
      <c r="R16" s="1761"/>
      <c r="S16" s="1758"/>
      <c r="T16" s="1761"/>
      <c r="U16" s="1761"/>
      <c r="V16" s="1758"/>
      <c r="W16" s="1758"/>
      <c r="X16" s="1758"/>
      <c r="Y16" s="144">
        <v>111</v>
      </c>
      <c r="Z16" s="150" t="s">
        <v>872</v>
      </c>
      <c r="AA16" s="146" t="s">
        <v>773</v>
      </c>
      <c r="AB16" s="138">
        <v>0.2</v>
      </c>
      <c r="AC16" s="137">
        <v>0.05</v>
      </c>
      <c r="AD16" s="156"/>
      <c r="AE16" s="156"/>
      <c r="AF16" s="156"/>
      <c r="AG16" s="156"/>
      <c r="AH16" s="156"/>
      <c r="AI16" s="137"/>
      <c r="AJ16" s="156"/>
      <c r="AK16" s="156"/>
      <c r="AL16" s="156"/>
      <c r="AM16" s="156"/>
      <c r="AN16" s="156"/>
      <c r="AO16" s="137">
        <v>0.05</v>
      </c>
      <c r="AP16" s="137">
        <v>0.05</v>
      </c>
      <c r="AQ16" s="149"/>
      <c r="AR16" s="1743"/>
    </row>
    <row r="17" spans="5:26" x14ac:dyDescent="0.2">
      <c r="E17" s="1"/>
      <c r="K17" s="1"/>
      <c r="Y17" s="7"/>
      <c r="Z17" s="1"/>
    </row>
    <row r="18" spans="5:26" ht="54" customHeight="1" x14ac:dyDescent="0.2">
      <c r="E18" s="1"/>
      <c r="K18" s="1"/>
      <c r="Y18" s="7"/>
      <c r="Z18" s="1"/>
    </row>
    <row r="19" spans="5:26" x14ac:dyDescent="0.2">
      <c r="E19" s="1"/>
      <c r="K19" s="1"/>
      <c r="Y19" s="7"/>
      <c r="Z19" s="1"/>
    </row>
    <row r="20" spans="5:26" x14ac:dyDescent="0.2">
      <c r="E20" s="1"/>
      <c r="K20" s="1"/>
      <c r="Y20" s="7"/>
      <c r="Z20" s="1"/>
    </row>
    <row r="21" spans="5:26" ht="76.5" customHeight="1" x14ac:dyDescent="0.2">
      <c r="E21" s="1"/>
      <c r="K21" s="1"/>
      <c r="Y21" s="7"/>
      <c r="Z21" s="1"/>
    </row>
    <row r="22" spans="5:26" x14ac:dyDescent="0.2">
      <c r="E22" s="1"/>
      <c r="K22" s="1"/>
      <c r="Y22" s="7"/>
      <c r="Z22" s="1"/>
    </row>
    <row r="23" spans="5:26" ht="95.25" customHeight="1" x14ac:dyDescent="0.2">
      <c r="E23" s="1"/>
      <c r="K23" s="1"/>
      <c r="Y23" s="7"/>
      <c r="Z23" s="1"/>
    </row>
    <row r="24" spans="5:26" ht="22.5" customHeight="1" x14ac:dyDescent="0.2">
      <c r="E24" s="1"/>
      <c r="K24" s="1"/>
      <c r="Y24" s="7"/>
      <c r="Z24" s="1"/>
    </row>
    <row r="25" spans="5:26" x14ac:dyDescent="0.2">
      <c r="E25" s="1"/>
      <c r="K25" s="1"/>
      <c r="Y25" s="7"/>
      <c r="Z25" s="1"/>
    </row>
    <row r="26" spans="5:26" x14ac:dyDescent="0.2">
      <c r="E26" s="1"/>
      <c r="K26" s="1"/>
      <c r="Y26" s="7"/>
      <c r="Z26" s="1"/>
    </row>
    <row r="27" spans="5:26" x14ac:dyDescent="0.2">
      <c r="E27" s="1"/>
      <c r="K27" s="1"/>
      <c r="Y27" s="7"/>
      <c r="Z27" s="1"/>
    </row>
    <row r="28" spans="5:26" x14ac:dyDescent="0.2">
      <c r="E28" s="1"/>
      <c r="K28" s="1"/>
      <c r="Y28" s="7"/>
      <c r="Z28" s="1"/>
    </row>
    <row r="29" spans="5:26" x14ac:dyDescent="0.2">
      <c r="E29" s="1"/>
      <c r="K29" s="1"/>
      <c r="Y29" s="7"/>
      <c r="Z29" s="1"/>
    </row>
    <row r="30" spans="5:26" ht="47.25" customHeight="1" x14ac:dyDescent="0.2">
      <c r="E30" s="1"/>
      <c r="K30" s="1"/>
      <c r="Y30" s="7"/>
      <c r="Z30" s="1"/>
    </row>
    <row r="31" spans="5:26" ht="25.5" customHeight="1" x14ac:dyDescent="0.2">
      <c r="E31" s="1"/>
      <c r="K31" s="1"/>
      <c r="Y31" s="7"/>
      <c r="Z31" s="1"/>
    </row>
    <row r="32" spans="5:26" x14ac:dyDescent="0.2">
      <c r="E32" s="1"/>
      <c r="K32" s="1"/>
      <c r="Y32" s="7"/>
      <c r="Z32" s="1"/>
    </row>
    <row r="33" spans="5:26" x14ac:dyDescent="0.2">
      <c r="E33" s="1"/>
      <c r="K33" s="1"/>
      <c r="Y33" s="7"/>
      <c r="Z33" s="1"/>
    </row>
    <row r="34" spans="5:26" x14ac:dyDescent="0.2">
      <c r="E34" s="1"/>
      <c r="K34" s="1"/>
      <c r="Y34" s="7"/>
      <c r="Z34" s="1"/>
    </row>
    <row r="35" spans="5:26" ht="33" customHeight="1" x14ac:dyDescent="0.2">
      <c r="E35" s="1"/>
      <c r="K35" s="1"/>
      <c r="Y35" s="7"/>
      <c r="Z35" s="1"/>
    </row>
    <row r="36" spans="5:26" ht="33" customHeight="1" x14ac:dyDescent="0.2">
      <c r="E36" s="1"/>
      <c r="K36" s="1"/>
      <c r="Y36" s="7"/>
      <c r="Z36" s="1"/>
    </row>
    <row r="37" spans="5:26" ht="32.25" customHeight="1" x14ac:dyDescent="0.2">
      <c r="E37" s="1"/>
      <c r="K37" s="1"/>
      <c r="Y37" s="7"/>
      <c r="Z37" s="1"/>
    </row>
    <row r="38" spans="5:26" ht="30.75" customHeight="1" x14ac:dyDescent="0.2">
      <c r="E38" s="1"/>
      <c r="K38" s="1"/>
      <c r="Y38" s="7"/>
      <c r="Z38" s="1"/>
    </row>
    <row r="39" spans="5:26" ht="49.5" customHeight="1" x14ac:dyDescent="0.2">
      <c r="E39" s="1"/>
      <c r="K39" s="1"/>
      <c r="Y39" s="7"/>
      <c r="Z39" s="1"/>
    </row>
    <row r="40" spans="5:26" ht="30.75" customHeight="1" x14ac:dyDescent="0.2">
      <c r="E40" s="1"/>
      <c r="K40" s="1"/>
      <c r="Y40" s="7"/>
      <c r="Z40" s="1"/>
    </row>
    <row r="41" spans="5:26" x14ac:dyDescent="0.2">
      <c r="E41" s="1"/>
      <c r="K41" s="1"/>
      <c r="Y41" s="7"/>
      <c r="Z41" s="1"/>
    </row>
    <row r="42" spans="5:26" ht="32.25" customHeight="1" x14ac:dyDescent="0.2">
      <c r="E42" s="1"/>
      <c r="K42" s="1"/>
      <c r="Y42" s="7"/>
      <c r="Z42" s="1"/>
    </row>
    <row r="43" spans="5:26" ht="32.25" customHeight="1" x14ac:dyDescent="0.2">
      <c r="E43" s="1"/>
      <c r="K43" s="1"/>
      <c r="Y43" s="7"/>
      <c r="Z43" s="1"/>
    </row>
    <row r="44" spans="5:26" ht="32.25" customHeight="1" x14ac:dyDescent="0.2">
      <c r="E44" s="1"/>
      <c r="K44" s="1"/>
      <c r="Y44" s="7"/>
      <c r="Z44" s="1"/>
    </row>
    <row r="45" spans="5:26" ht="93.75" customHeight="1" x14ac:dyDescent="0.2">
      <c r="E45" s="1"/>
      <c r="K45" s="1"/>
      <c r="Y45" s="7"/>
      <c r="Z45" s="1"/>
    </row>
    <row r="46" spans="5:26" ht="33.75" customHeight="1" x14ac:dyDescent="0.2">
      <c r="E46" s="1"/>
      <c r="K46" s="1"/>
      <c r="Y46" s="7"/>
      <c r="Z46" s="1"/>
    </row>
    <row r="47" spans="5:26" x14ac:dyDescent="0.2">
      <c r="E47" s="1"/>
      <c r="K47" s="1"/>
      <c r="Y47" s="7"/>
      <c r="Z47" s="1"/>
    </row>
    <row r="48" spans="5:26" x14ac:dyDescent="0.2">
      <c r="E48" s="1"/>
      <c r="K48" s="1"/>
      <c r="Y48" s="7"/>
      <c r="Z48" s="1"/>
    </row>
    <row r="49" spans="5:44" ht="22.5" customHeight="1" x14ac:dyDescent="0.2">
      <c r="E49" s="1"/>
      <c r="K49" s="1"/>
      <c r="Y49" s="7"/>
      <c r="Z49" s="1"/>
    </row>
    <row r="50" spans="5:44" x14ac:dyDescent="0.2">
      <c r="E50" s="1"/>
      <c r="K50" s="1"/>
      <c r="Y50" s="7"/>
      <c r="Z50" s="1"/>
    </row>
    <row r="51" spans="5:44" ht="49.5" customHeight="1" x14ac:dyDescent="0.2">
      <c r="E51" s="1"/>
      <c r="K51" s="1"/>
      <c r="Y51" s="7"/>
      <c r="Z51" s="1"/>
    </row>
    <row r="52" spans="5:44" ht="78.75" customHeight="1" x14ac:dyDescent="0.2">
      <c r="E52" s="1"/>
      <c r="K52" s="1"/>
      <c r="Y52" s="7"/>
      <c r="Z52" s="1"/>
      <c r="AQ52" s="4"/>
    </row>
    <row r="53" spans="5:44" x14ac:dyDescent="0.2">
      <c r="E53" s="1"/>
      <c r="K53" s="1"/>
      <c r="Y53" s="7"/>
      <c r="Z53" s="1"/>
      <c r="AQ53" s="4"/>
    </row>
    <row r="54" spans="5:44" s="7" customFormat="1" ht="11.25" customHeight="1" x14ac:dyDescent="0.2">
      <c r="AQ54" s="4"/>
      <c r="AR54" s="14"/>
    </row>
    <row r="55" spans="5:44" s="7" customFormat="1" x14ac:dyDescent="0.2">
      <c r="AQ55" s="4"/>
      <c r="AR55" s="14"/>
    </row>
    <row r="56" spans="5:44" s="7" customFormat="1" x14ac:dyDescent="0.2">
      <c r="AQ56" s="4"/>
      <c r="AR56" s="14"/>
    </row>
    <row r="57" spans="5:44" s="7" customFormat="1" ht="22.5" customHeight="1" x14ac:dyDescent="0.2">
      <c r="AQ57" s="4"/>
      <c r="AR57" s="14"/>
    </row>
    <row r="58" spans="5:44" s="7" customFormat="1" x14ac:dyDescent="0.15">
      <c r="AQ58" s="3"/>
      <c r="AR58" s="14"/>
    </row>
    <row r="59" spans="5:44" s="7" customFormat="1" ht="31.5" customHeight="1" x14ac:dyDescent="0.15">
      <c r="AQ59" s="3"/>
      <c r="AR59" s="14"/>
    </row>
    <row r="60" spans="5:44" ht="22.5" customHeight="1" x14ac:dyDescent="0.2">
      <c r="E60" s="1"/>
      <c r="K60" s="1"/>
      <c r="Y60" s="7"/>
      <c r="Z60" s="1"/>
    </row>
    <row r="61" spans="5:44" x14ac:dyDescent="0.2">
      <c r="E61" s="1"/>
      <c r="K61" s="1"/>
      <c r="Y61" s="7"/>
      <c r="Z61" s="1"/>
    </row>
    <row r="62" spans="5:44" x14ac:dyDescent="0.2">
      <c r="E62" s="1"/>
      <c r="K62" s="1"/>
      <c r="Y62" s="7"/>
      <c r="Z62" s="1"/>
    </row>
    <row r="63" spans="5:44" ht="22.5" customHeight="1" x14ac:dyDescent="0.2">
      <c r="E63" s="1"/>
      <c r="K63" s="1"/>
      <c r="Y63" s="7"/>
      <c r="Z63" s="1"/>
    </row>
    <row r="64" spans="5:44" x14ac:dyDescent="0.2">
      <c r="E64" s="1"/>
      <c r="K64" s="1"/>
      <c r="Y64" s="7"/>
      <c r="Z64" s="1"/>
    </row>
    <row r="65" spans="5:26" x14ac:dyDescent="0.2">
      <c r="E65" s="1"/>
      <c r="K65" s="1"/>
      <c r="Y65" s="7"/>
      <c r="Z65" s="1"/>
    </row>
    <row r="66" spans="5:26" ht="22.5" customHeight="1" x14ac:dyDescent="0.2">
      <c r="E66" s="1"/>
      <c r="K66" s="1"/>
      <c r="Y66" s="7"/>
      <c r="Z66" s="1"/>
    </row>
    <row r="67" spans="5:26" x14ac:dyDescent="0.2">
      <c r="E67" s="1"/>
      <c r="K67" s="1"/>
      <c r="Y67" s="7"/>
      <c r="Z67" s="1"/>
    </row>
    <row r="68" spans="5:26" x14ac:dyDescent="0.2">
      <c r="E68" s="1"/>
      <c r="K68" s="1"/>
      <c r="Y68" s="7"/>
      <c r="Z68" s="1"/>
    </row>
    <row r="69" spans="5:26" x14ac:dyDescent="0.2">
      <c r="E69" s="1"/>
      <c r="K69" s="1"/>
      <c r="Y69" s="7"/>
      <c r="Z69" s="1"/>
    </row>
    <row r="70" spans="5:26" x14ac:dyDescent="0.2">
      <c r="E70" s="1"/>
      <c r="K70" s="1"/>
      <c r="Y70" s="7"/>
      <c r="Z70" s="1"/>
    </row>
    <row r="71" spans="5:26" x14ac:dyDescent="0.2">
      <c r="E71" s="1"/>
      <c r="K71" s="1"/>
      <c r="Y71" s="7"/>
      <c r="Z71" s="1"/>
    </row>
    <row r="72" spans="5:26" x14ac:dyDescent="0.2">
      <c r="E72" s="1"/>
      <c r="K72" s="1"/>
      <c r="Y72" s="7"/>
      <c r="Z72" s="1"/>
    </row>
    <row r="73" spans="5:26" ht="22.5" customHeight="1" x14ac:dyDescent="0.2">
      <c r="E73" s="1"/>
      <c r="K73" s="1"/>
      <c r="Y73" s="7"/>
      <c r="Z73" s="1"/>
    </row>
    <row r="74" spans="5:26" x14ac:dyDescent="0.2">
      <c r="E74" s="1"/>
      <c r="K74" s="1"/>
      <c r="Y74" s="7"/>
      <c r="Z74" s="1"/>
    </row>
    <row r="75" spans="5:26" x14ac:dyDescent="0.2">
      <c r="E75" s="1"/>
      <c r="K75" s="1"/>
      <c r="Y75" s="7"/>
      <c r="Z75" s="1"/>
    </row>
    <row r="76" spans="5:26" ht="22.5" customHeight="1" x14ac:dyDescent="0.2">
      <c r="E76" s="1"/>
      <c r="K76" s="1"/>
      <c r="Y76" s="7"/>
      <c r="Z76" s="1"/>
    </row>
    <row r="77" spans="5:26" x14ac:dyDescent="0.2">
      <c r="E77" s="1"/>
      <c r="K77" s="1"/>
      <c r="Y77" s="7"/>
      <c r="Z77" s="1"/>
    </row>
    <row r="78" spans="5:26" x14ac:dyDescent="0.2">
      <c r="E78" s="1"/>
      <c r="K78" s="1"/>
      <c r="Y78" s="7"/>
      <c r="Z78" s="1"/>
    </row>
    <row r="79" spans="5:26" ht="11.25" customHeight="1" x14ac:dyDescent="0.2">
      <c r="E79" s="1"/>
      <c r="K79" s="1"/>
      <c r="Y79" s="7"/>
      <c r="Z79" s="1"/>
    </row>
    <row r="80" spans="5:26" x14ac:dyDescent="0.2">
      <c r="E80" s="1"/>
      <c r="K80" s="1"/>
      <c r="Y80" s="7"/>
      <c r="Z80" s="1"/>
    </row>
    <row r="81" spans="5:44" x14ac:dyDescent="0.2">
      <c r="E81" s="1"/>
      <c r="K81" s="1"/>
      <c r="Y81" s="7"/>
      <c r="Z81" s="1"/>
    </row>
    <row r="82" spans="5:44" ht="11.25" customHeight="1" x14ac:dyDescent="0.2">
      <c r="E82" s="1"/>
      <c r="K82" s="1"/>
      <c r="Y82" s="7"/>
      <c r="Z82" s="1"/>
    </row>
    <row r="83" spans="5:44" x14ac:dyDescent="0.2">
      <c r="E83" s="1"/>
      <c r="K83" s="1"/>
      <c r="Y83" s="7"/>
      <c r="Z83" s="1"/>
    </row>
    <row r="84" spans="5:44" x14ac:dyDescent="0.2">
      <c r="E84" s="1"/>
      <c r="K84" s="1"/>
      <c r="Y84" s="7"/>
      <c r="Z84" s="1"/>
    </row>
    <row r="85" spans="5:44" ht="11.25" customHeight="1" x14ac:dyDescent="0.2">
      <c r="E85" s="1"/>
      <c r="K85" s="1"/>
      <c r="Y85" s="7"/>
      <c r="Z85" s="1"/>
    </row>
    <row r="86" spans="5:44" x14ac:dyDescent="0.2">
      <c r="E86" s="1"/>
      <c r="K86" s="1"/>
      <c r="Y86" s="7"/>
      <c r="Z86" s="1"/>
    </row>
    <row r="87" spans="5:44" x14ac:dyDescent="0.2">
      <c r="E87" s="1"/>
      <c r="K87" s="1"/>
      <c r="Y87" s="7"/>
      <c r="Z87" s="1"/>
    </row>
    <row r="88" spans="5:44" x14ac:dyDescent="0.2">
      <c r="E88" s="1"/>
      <c r="K88" s="1"/>
      <c r="Y88" s="7"/>
      <c r="Z88" s="1"/>
    </row>
    <row r="89" spans="5:44" ht="82.5" customHeight="1" x14ac:dyDescent="0.2">
      <c r="E89" s="1"/>
      <c r="K89" s="1"/>
      <c r="Y89" s="7"/>
      <c r="Z89" s="1"/>
      <c r="AQ89" s="5"/>
      <c r="AR89" s="15"/>
    </row>
    <row r="90" spans="5:44" ht="138.75" customHeight="1" x14ac:dyDescent="0.2">
      <c r="E90" s="1"/>
      <c r="K90" s="1"/>
      <c r="Y90" s="7"/>
      <c r="Z90" s="1"/>
      <c r="AQ90" s="5"/>
      <c r="AR90" s="15"/>
    </row>
    <row r="91" spans="5:44" s="2" customFormat="1" ht="22.5" customHeight="1" x14ac:dyDescent="0.2">
      <c r="AQ91" s="5"/>
      <c r="AR91" s="15"/>
    </row>
    <row r="92" spans="5:44" s="2" customFormat="1" x14ac:dyDescent="0.2">
      <c r="AQ92" s="5"/>
      <c r="AR92" s="15"/>
    </row>
    <row r="93" spans="5:44" s="2" customFormat="1" x14ac:dyDescent="0.2">
      <c r="AQ93" s="5"/>
      <c r="AR93" s="15"/>
    </row>
    <row r="94" spans="5:44" s="2" customFormat="1" x14ac:dyDescent="0.2">
      <c r="AQ94" s="5"/>
      <c r="AR94" s="15"/>
    </row>
    <row r="95" spans="5:44" s="2" customFormat="1" x14ac:dyDescent="0.2">
      <c r="AQ95" s="5"/>
      <c r="AR95" s="15"/>
    </row>
    <row r="96" spans="5:44" s="2" customFormat="1" x14ac:dyDescent="0.15">
      <c r="AQ96" s="3"/>
      <c r="AR96" s="14"/>
    </row>
    <row r="97" spans="5:44" s="2" customFormat="1" x14ac:dyDescent="0.15">
      <c r="AQ97" s="3"/>
      <c r="AR97" s="14"/>
    </row>
    <row r="98" spans="5:44" ht="114.75" customHeight="1" x14ac:dyDescent="0.2">
      <c r="E98" s="1"/>
      <c r="K98" s="1"/>
      <c r="Y98" s="7"/>
      <c r="Z98" s="1"/>
    </row>
    <row r="99" spans="5:44" ht="49.5" customHeight="1" x14ac:dyDescent="0.2">
      <c r="E99" s="1"/>
      <c r="K99" s="1"/>
      <c r="Y99" s="7"/>
      <c r="Z99" s="1"/>
    </row>
    <row r="100" spans="5:44" x14ac:dyDescent="0.2">
      <c r="E100" s="1"/>
      <c r="K100" s="1"/>
      <c r="Y100" s="7"/>
      <c r="Z100" s="1"/>
    </row>
    <row r="101" spans="5:44" ht="63" customHeight="1" x14ac:dyDescent="0.2">
      <c r="E101" s="1"/>
      <c r="K101" s="1"/>
      <c r="Y101" s="7"/>
      <c r="Z101" s="1"/>
    </row>
    <row r="102" spans="5:44" x14ac:dyDescent="0.2">
      <c r="E102" s="1"/>
      <c r="K102" s="1"/>
      <c r="Y102" s="7"/>
      <c r="Z102" s="1"/>
    </row>
    <row r="103" spans="5:44" x14ac:dyDescent="0.2">
      <c r="E103" s="1"/>
      <c r="K103" s="1"/>
      <c r="Y103" s="7"/>
      <c r="Z103" s="1"/>
    </row>
    <row r="104" spans="5:44" x14ac:dyDescent="0.2">
      <c r="E104" s="1"/>
      <c r="K104" s="1"/>
      <c r="Y104" s="7"/>
      <c r="Z104" s="1"/>
    </row>
    <row r="105" spans="5:44" x14ac:dyDescent="0.2">
      <c r="E105" s="1"/>
      <c r="K105" s="1"/>
      <c r="Y105" s="7"/>
      <c r="Z105" s="1"/>
    </row>
  </sheetData>
  <mergeCells count="68">
    <mergeCell ref="Q10:S11"/>
    <mergeCell ref="T10:V11"/>
    <mergeCell ref="A6:D6"/>
    <mergeCell ref="A7:D7"/>
    <mergeCell ref="A8:D8"/>
    <mergeCell ref="A10:A12"/>
    <mergeCell ref="B10:B12"/>
    <mergeCell ref="C10:D12"/>
    <mergeCell ref="E10:E12"/>
    <mergeCell ref="F10:F12"/>
    <mergeCell ref="A1:AR1"/>
    <mergeCell ref="A2:AR2"/>
    <mergeCell ref="A3:AR3"/>
    <mergeCell ref="A4:AR4"/>
    <mergeCell ref="A5:D5"/>
    <mergeCell ref="G13:G16"/>
    <mergeCell ref="AQ10:AQ12"/>
    <mergeCell ref="X13:X16"/>
    <mergeCell ref="AJ10:AJ12"/>
    <mergeCell ref="AK10:AK12"/>
    <mergeCell ref="V13:V16"/>
    <mergeCell ref="AD10:AD12"/>
    <mergeCell ref="AE10:AE12"/>
    <mergeCell ref="AF10:AF12"/>
    <mergeCell ref="AG10:AG12"/>
    <mergeCell ref="Y10:Y12"/>
    <mergeCell ref="Z10:Z12"/>
    <mergeCell ref="AL10:AL12"/>
    <mergeCell ref="AM10:AM12"/>
    <mergeCell ref="AN10:AN12"/>
    <mergeCell ref="G10:L10"/>
    <mergeCell ref="AR10:AR12"/>
    <mergeCell ref="G11:G12"/>
    <mergeCell ref="H11:H12"/>
    <mergeCell ref="I11:I12"/>
    <mergeCell ref="J11:L11"/>
    <mergeCell ref="AA10:AA12"/>
    <mergeCell ref="AB10:AB12"/>
    <mergeCell ref="AC10:AC12"/>
    <mergeCell ref="AI10:AI12"/>
    <mergeCell ref="AO10:AO12"/>
    <mergeCell ref="AP10:AP12"/>
    <mergeCell ref="M10:M12"/>
    <mergeCell ref="W10:W12"/>
    <mergeCell ref="X10:X12"/>
    <mergeCell ref="N10:P11"/>
    <mergeCell ref="AH10:AH12"/>
    <mergeCell ref="A13:A16"/>
    <mergeCell ref="B13:B16"/>
    <mergeCell ref="C13:D16"/>
    <mergeCell ref="E13:E16"/>
    <mergeCell ref="F13:F16"/>
    <mergeCell ref="AR13:AR16"/>
    <mergeCell ref="H13:H16"/>
    <mergeCell ref="I13:I16"/>
    <mergeCell ref="J13:J16"/>
    <mergeCell ref="K13:K16"/>
    <mergeCell ref="L13:L16"/>
    <mergeCell ref="M13:M16"/>
    <mergeCell ref="O13:O16"/>
    <mergeCell ref="P13:P16"/>
    <mergeCell ref="Q13:Q16"/>
    <mergeCell ref="S13:S16"/>
    <mergeCell ref="T13:T16"/>
    <mergeCell ref="U13:U16"/>
    <mergeCell ref="N13:N16"/>
    <mergeCell ref="W13:W16"/>
    <mergeCell ref="R13:R16"/>
  </mergeCells>
  <dataValidations count="2">
    <dataValidation operator="greaterThan" allowBlank="1" showInputMessage="1" showErrorMessage="1" sqref="WTT983094 WJX983094 WAB983094 VQF983094 VGJ983094 UWN983094 UMR983094 UCV983094 TSZ983094 TJD983094 SZH983094 SPL983094 SFP983094 RVT983094 RLX983094 RCB983094 QSF983094 QIJ983094 PYN983094 POR983094 PEV983094 OUZ983094 OLD983094 OBH983094 NRL983094 NHP983094 MXT983094 MNX983094 MEB983094 LUF983094 LKJ983094 LAN983094 KQR983094 KGV983094 JWZ983094 JND983094 JDH983094 ITL983094 IJP983094 HZT983094 HPX983094 HGB983094 GWF983094 GMJ983094 GCN983094 FSR983094 FIV983094 EYZ983094 EPD983094 EFH983094 DVL983094 DLP983094 DBT983094 CRX983094 CIB983094 BYF983094 BOJ983094 BEN983094 AUR983094 AKV983094 AAZ983094 RD983094 HH983094 F983094 WTT917558 WJX917558 WAB917558 VQF917558 VGJ917558 UWN917558 UMR917558 UCV917558 TSZ917558 TJD917558 SZH917558 SPL917558 SFP917558 RVT917558 RLX917558 RCB917558 QSF917558 QIJ917558 PYN917558 POR917558 PEV917558 OUZ917558 OLD917558 OBH917558 NRL917558 NHP917558 MXT917558 MNX917558 MEB917558 LUF917558 LKJ917558 LAN917558 KQR917558 KGV917558 JWZ917558 JND917558 JDH917558 ITL917558 IJP917558 HZT917558 HPX917558 HGB917558 GWF917558 GMJ917558 GCN917558 FSR917558 FIV917558 EYZ917558 EPD917558 EFH917558 DVL917558 DLP917558 DBT917558 CRX917558 CIB917558 BYF917558 BOJ917558 BEN917558 AUR917558 AKV917558 AAZ917558 RD917558 HH917558 F917558 WTT852022 WJX852022 WAB852022 VQF852022 VGJ852022 UWN852022 UMR852022 UCV852022 TSZ852022 TJD852022 SZH852022 SPL852022 SFP852022 RVT852022 RLX852022 RCB852022 QSF852022 QIJ852022 PYN852022 POR852022 PEV852022 OUZ852022 OLD852022 OBH852022 NRL852022 NHP852022 MXT852022 MNX852022 MEB852022 LUF852022 LKJ852022 LAN852022 KQR852022 KGV852022 JWZ852022 JND852022 JDH852022 ITL852022 IJP852022 HZT852022 HPX852022 HGB852022 GWF852022 GMJ852022 GCN852022 FSR852022 FIV852022 EYZ852022 EPD852022 EFH852022 DVL852022 DLP852022 DBT852022 CRX852022 CIB852022 BYF852022 BOJ852022 BEN852022 AUR852022 AKV852022 AAZ852022 RD852022 HH852022 F852022 WTT786486 WJX786486 WAB786486 VQF786486 VGJ786486 UWN786486 UMR786486 UCV786486 TSZ786486 TJD786486 SZH786486 SPL786486 SFP786486 RVT786486 RLX786486 RCB786486 QSF786486 QIJ786486 PYN786486 POR786486 PEV786486 OUZ786486 OLD786486 OBH786486 NRL786486 NHP786486 MXT786486 MNX786486 MEB786486 LUF786486 LKJ786486 LAN786486 KQR786486 KGV786486 JWZ786486 JND786486 JDH786486 ITL786486 IJP786486 HZT786486 HPX786486 HGB786486 GWF786486 GMJ786486 GCN786486 FSR786486 FIV786486 EYZ786486 EPD786486 EFH786486 DVL786486 DLP786486 DBT786486 CRX786486 CIB786486 BYF786486 BOJ786486 BEN786486 AUR786486 AKV786486 AAZ786486 RD786486 HH786486 F786486 WTT720950 WJX720950 WAB720950 VQF720950 VGJ720950 UWN720950 UMR720950 UCV720950 TSZ720950 TJD720950 SZH720950 SPL720950 SFP720950 RVT720950 RLX720950 RCB720950 QSF720950 QIJ720950 PYN720950 POR720950 PEV720950 OUZ720950 OLD720950 OBH720950 NRL720950 NHP720950 MXT720950 MNX720950 MEB720950 LUF720950 LKJ720950 LAN720950 KQR720950 KGV720950 JWZ720950 JND720950 JDH720950 ITL720950 IJP720950 HZT720950 HPX720950 HGB720950 GWF720950 GMJ720950 GCN720950 FSR720950 FIV720950 EYZ720950 EPD720950 EFH720950 DVL720950 DLP720950 DBT720950 CRX720950 CIB720950 BYF720950 BOJ720950 BEN720950 AUR720950 AKV720950 AAZ720950 RD720950 HH720950 F720950 WTT655414 WJX655414 WAB655414 VQF655414 VGJ655414 UWN655414 UMR655414 UCV655414 TSZ655414 TJD655414 SZH655414 SPL655414 SFP655414 RVT655414 RLX655414 RCB655414 QSF655414 QIJ655414 PYN655414 POR655414 PEV655414 OUZ655414 OLD655414 OBH655414 NRL655414 NHP655414 MXT655414 MNX655414 MEB655414 LUF655414 LKJ655414 LAN655414 KQR655414 KGV655414 JWZ655414 JND655414 JDH655414 ITL655414 IJP655414 HZT655414 HPX655414 HGB655414 GWF655414 GMJ655414 GCN655414 FSR655414 FIV655414 EYZ655414 EPD655414 EFH655414 DVL655414 DLP655414 DBT655414 CRX655414 CIB655414 BYF655414 BOJ655414 BEN655414 AUR655414 AKV655414 AAZ655414 RD655414 HH655414 F655414 WTT589878 WJX589878 WAB589878 VQF589878 VGJ589878 UWN589878 UMR589878 UCV589878 TSZ589878 TJD589878 SZH589878 SPL589878 SFP589878 RVT589878 RLX589878 RCB589878 QSF589878 QIJ589878 PYN589878 POR589878 PEV589878 OUZ589878 OLD589878 OBH589878 NRL589878 NHP589878 MXT589878 MNX589878 MEB589878 LUF589878 LKJ589878 LAN589878 KQR589878 KGV589878 JWZ589878 JND589878 JDH589878 ITL589878 IJP589878 HZT589878 HPX589878 HGB589878 GWF589878 GMJ589878 GCN589878 FSR589878 FIV589878 EYZ589878 EPD589878 EFH589878 DVL589878 DLP589878 DBT589878 CRX589878 CIB589878 BYF589878 BOJ589878 BEN589878 AUR589878 AKV589878 AAZ589878 RD589878 HH589878 F589878 WTT524342 WJX524342 WAB524342 VQF524342 VGJ524342 UWN524342 UMR524342 UCV524342 TSZ524342 TJD524342 SZH524342 SPL524342 SFP524342 RVT524342 RLX524342 RCB524342 QSF524342 QIJ524342 PYN524342 POR524342 PEV524342 OUZ524342 OLD524342 OBH524342 NRL524342 NHP524342 MXT524342 MNX524342 MEB524342 LUF524342 LKJ524342 LAN524342 KQR524342 KGV524342 JWZ524342 JND524342 JDH524342 ITL524342 IJP524342 HZT524342 HPX524342 HGB524342 GWF524342 GMJ524342 GCN524342 FSR524342 FIV524342 EYZ524342 EPD524342 EFH524342 DVL524342 DLP524342 DBT524342 CRX524342 CIB524342 BYF524342 BOJ524342 BEN524342 AUR524342 AKV524342 AAZ524342 RD524342 HH524342 F524342 WTT458806 WJX458806 WAB458806 VQF458806 VGJ458806 UWN458806 UMR458806 UCV458806 TSZ458806 TJD458806 SZH458806 SPL458806 SFP458806 RVT458806 RLX458806 RCB458806 QSF458806 QIJ458806 PYN458806 POR458806 PEV458806 OUZ458806 OLD458806 OBH458806 NRL458806 NHP458806 MXT458806 MNX458806 MEB458806 LUF458806 LKJ458806 LAN458806 KQR458806 KGV458806 JWZ458806 JND458806 JDH458806 ITL458806 IJP458806 HZT458806 HPX458806 HGB458806 GWF458806 GMJ458806 GCN458806 FSR458806 FIV458806 EYZ458806 EPD458806 EFH458806 DVL458806 DLP458806 DBT458806 CRX458806 CIB458806 BYF458806 BOJ458806 BEN458806 AUR458806 AKV458806 AAZ458806 RD458806 HH458806 F458806 WTT393270 WJX393270 WAB393270 VQF393270 VGJ393270 UWN393270 UMR393270 UCV393270 TSZ393270 TJD393270 SZH393270 SPL393270 SFP393270 RVT393270 RLX393270 RCB393270 QSF393270 QIJ393270 PYN393270 POR393270 PEV393270 OUZ393270 OLD393270 OBH393270 NRL393270 NHP393270 MXT393270 MNX393270 MEB393270 LUF393270 LKJ393270 LAN393270 KQR393270 KGV393270 JWZ393270 JND393270 JDH393270 ITL393270 IJP393270 HZT393270 HPX393270 HGB393270 GWF393270 GMJ393270 GCN393270 FSR393270 FIV393270 EYZ393270 EPD393270 EFH393270 DVL393270 DLP393270 DBT393270 CRX393270 CIB393270 BYF393270 BOJ393270 BEN393270 AUR393270 AKV393270 AAZ393270 RD393270 HH393270 F393270 WTT327734 WJX327734 WAB327734 VQF327734 VGJ327734 UWN327734 UMR327734 UCV327734 TSZ327734 TJD327734 SZH327734 SPL327734 SFP327734 RVT327734 RLX327734 RCB327734 QSF327734 QIJ327734 PYN327734 POR327734 PEV327734 OUZ327734 OLD327734 OBH327734 NRL327734 NHP327734 MXT327734 MNX327734 MEB327734 LUF327734 LKJ327734 LAN327734 KQR327734 KGV327734 JWZ327734 JND327734 JDH327734 ITL327734 IJP327734 HZT327734 HPX327734 HGB327734 GWF327734 GMJ327734 GCN327734 FSR327734 FIV327734 EYZ327734 EPD327734 EFH327734 DVL327734 DLP327734 DBT327734 CRX327734 CIB327734 BYF327734 BOJ327734 BEN327734 AUR327734 AKV327734 AAZ327734 RD327734 HH327734 F327734 WTT262198 WJX262198 WAB262198 VQF262198 VGJ262198 UWN262198 UMR262198 UCV262198 TSZ262198 TJD262198 SZH262198 SPL262198 SFP262198 RVT262198 RLX262198 RCB262198 QSF262198 QIJ262198 PYN262198 POR262198 PEV262198 OUZ262198 OLD262198 OBH262198 NRL262198 NHP262198 MXT262198 MNX262198 MEB262198 LUF262198 LKJ262198 LAN262198 KQR262198 KGV262198 JWZ262198 JND262198 JDH262198 ITL262198 IJP262198 HZT262198 HPX262198 HGB262198 GWF262198 GMJ262198 GCN262198 FSR262198 FIV262198 EYZ262198 EPD262198 EFH262198 DVL262198 DLP262198 DBT262198 CRX262198 CIB262198 BYF262198 BOJ262198 BEN262198 AUR262198 AKV262198 AAZ262198 RD262198 HH262198 F262198 WTT196662 WJX196662 WAB196662 VQF196662 VGJ196662 UWN196662 UMR196662 UCV196662 TSZ196662 TJD196662 SZH196662 SPL196662 SFP196662 RVT196662 RLX196662 RCB196662 QSF196662 QIJ196662 PYN196662 POR196662 PEV196662 OUZ196662 OLD196662 OBH196662 NRL196662 NHP196662 MXT196662 MNX196662 MEB196662 LUF196662 LKJ196662 LAN196662 KQR196662 KGV196662 JWZ196662 JND196662 JDH196662 ITL196662 IJP196662 HZT196662 HPX196662 HGB196662 GWF196662 GMJ196662 GCN196662 FSR196662 FIV196662 EYZ196662 EPD196662 EFH196662 DVL196662 DLP196662 DBT196662 CRX196662 CIB196662 BYF196662 BOJ196662 BEN196662 AUR196662 AKV196662 AAZ196662 RD196662 HH196662 F196662 WTT131126 WJX131126 WAB131126 VQF131126 VGJ131126 UWN131126 UMR131126 UCV131126 TSZ131126 TJD131126 SZH131126 SPL131126 SFP131126 RVT131126 RLX131126 RCB131126 QSF131126 QIJ131126 PYN131126 POR131126 PEV131126 OUZ131126 OLD131126 OBH131126 NRL131126 NHP131126 MXT131126 MNX131126 MEB131126 LUF131126 LKJ131126 LAN131126 KQR131126 KGV131126 JWZ131126 JND131126 JDH131126 ITL131126 IJP131126 HZT131126 HPX131126 HGB131126 GWF131126 GMJ131126 GCN131126 FSR131126 FIV131126 EYZ131126 EPD131126 EFH131126 DVL131126 DLP131126 DBT131126 CRX131126 CIB131126 BYF131126 BOJ131126 BEN131126 AUR131126 AKV131126 AAZ131126 RD131126 HH131126 F131126 WTT65590 WJX65590 WAB65590 VQF65590 VGJ65590 UWN65590 UMR65590 UCV65590 TSZ65590 TJD65590 SZH65590 SPL65590 SFP65590 RVT65590 RLX65590 RCB65590 QSF65590 QIJ65590 PYN65590 POR65590 PEV65590 OUZ65590 OLD65590 OBH65590 NRL65590 NHP65590 MXT65590 MNX65590 MEB65590 LUF65590 LKJ65590 LAN65590 KQR65590 KGV65590 JWZ65590 JND65590 JDH65590 ITL65590 IJP65590 HZT65590 HPX65590 HGB65590 GWF65590 GMJ65590 GCN65590 FSR65590 FIV65590 EYZ65590 EPD65590 EFH65590 DVL65590 DLP65590 DBT65590 CRX65590 CIB65590 BYF65590 BOJ65590 BEN65590 AUR65590 AKV65590 AAZ65590 RD65590 HH65590 F65590 WSS30:WSS33 WIW30:WIW33 VZA30:VZA33 VPE30:VPE33 VFI30:VFI33 UVM30:UVM33 ULQ30:ULQ33 UBU30:UBU33 TRY30:TRY33 TIC30:TIC33 SYG30:SYG33 SOK30:SOK33 SEO30:SEO33 RUS30:RUS33 RKW30:RKW33 RBA30:RBA33 QRE30:QRE33 QHI30:QHI33 PXM30:PXM33 PNQ30:PNQ33 PDU30:PDU33 OTY30:OTY33 OKC30:OKC33 OAG30:OAG33 NQK30:NQK33 NGO30:NGO33 MWS30:MWS33 MMW30:MMW33 MDA30:MDA33 LTE30:LTE33 LJI30:LJI33 KZM30:KZM33 KPQ30:KPQ33 KFU30:KFU33 JVY30:JVY33 JMC30:JMC33 JCG30:JCG33 ISK30:ISK33 IIO30:IIO33 HYS30:HYS33 HOW30:HOW33 HFA30:HFA33 GVE30:GVE33 GLI30:GLI33 GBM30:GBM33 FRQ30:FRQ33 FHU30:FHU33 EXY30:EXY33 EOC30:EOC33 EEG30:EEG33 DUK30:DUK33 DKO30:DKO33 DAS30:DAS33 CQW30:CQW33 CHA30:CHA33 BXE30:BXE33 BNI30:BNI33 BDM30:BDM33 ATQ30:ATQ33 AJU30:AJU33 ZY30:ZY33 QC30:QC33 GG30:GG33" xr:uid="{00000000-0002-0000-0300-000000000000}"/>
    <dataValidation type="list" allowBlank="1" showInputMessage="1" showErrorMessage="1" sqref="WJV983100:WJV983115 VZZ983100:VZZ983115 C13 C65577:E65595 HF65577:HG65595 RB65577:RC65595 AAX65577:AAY65595 AKT65577:AKU65595 AUP65577:AUQ65595 BEL65577:BEM65595 BOH65577:BOI65595 BYD65577:BYE65595 CHZ65577:CIA65595 CRV65577:CRW65595 DBR65577:DBS65595 DLN65577:DLO65595 DVJ65577:DVK65595 EFF65577:EFG65595 EPB65577:EPC65595 EYX65577:EYY65595 FIT65577:FIU65595 FSP65577:FSQ65595 GCL65577:GCM65595 GMH65577:GMI65595 GWD65577:GWE65595 HFZ65577:HGA65595 HPV65577:HPW65595 HZR65577:HZS65595 IJN65577:IJO65595 ITJ65577:ITK65595 JDF65577:JDG65595 JNB65577:JNC65595 JWX65577:JWY65595 KGT65577:KGU65595 KQP65577:KQQ65595 LAL65577:LAM65595 LKH65577:LKI65595 LUD65577:LUE65595 MDZ65577:MEA65595 MNV65577:MNW65595 MXR65577:MXS65595 NHN65577:NHO65595 NRJ65577:NRK65595 OBF65577:OBG65595 OLB65577:OLC65595 OUX65577:OUY65595 PET65577:PEU65595 POP65577:POQ65595 PYL65577:PYM65595 QIH65577:QII65595 QSD65577:QSE65595 RBZ65577:RCA65595 RLV65577:RLW65595 RVR65577:RVS65595 SFN65577:SFO65595 SPJ65577:SPK65595 SZF65577:SZG65595 TJB65577:TJC65595 TSX65577:TSY65595 UCT65577:UCU65595 UMP65577:UMQ65595 UWL65577:UWM65595 VGH65577:VGI65595 VQD65577:VQE65595 VZZ65577:WAA65595 WJV65577:WJW65595 WTR65577:WTS65595 C131113:E131131 HF131113:HG131131 RB131113:RC131131 AAX131113:AAY131131 AKT131113:AKU131131 AUP131113:AUQ131131 BEL131113:BEM131131 BOH131113:BOI131131 BYD131113:BYE131131 CHZ131113:CIA131131 CRV131113:CRW131131 DBR131113:DBS131131 DLN131113:DLO131131 DVJ131113:DVK131131 EFF131113:EFG131131 EPB131113:EPC131131 EYX131113:EYY131131 FIT131113:FIU131131 FSP131113:FSQ131131 GCL131113:GCM131131 GMH131113:GMI131131 GWD131113:GWE131131 HFZ131113:HGA131131 HPV131113:HPW131131 HZR131113:HZS131131 IJN131113:IJO131131 ITJ131113:ITK131131 JDF131113:JDG131131 JNB131113:JNC131131 JWX131113:JWY131131 KGT131113:KGU131131 KQP131113:KQQ131131 LAL131113:LAM131131 LKH131113:LKI131131 LUD131113:LUE131131 MDZ131113:MEA131131 MNV131113:MNW131131 MXR131113:MXS131131 NHN131113:NHO131131 NRJ131113:NRK131131 OBF131113:OBG131131 OLB131113:OLC131131 OUX131113:OUY131131 PET131113:PEU131131 POP131113:POQ131131 PYL131113:PYM131131 QIH131113:QII131131 QSD131113:QSE131131 RBZ131113:RCA131131 RLV131113:RLW131131 RVR131113:RVS131131 SFN131113:SFO131131 SPJ131113:SPK131131 SZF131113:SZG131131 TJB131113:TJC131131 TSX131113:TSY131131 UCT131113:UCU131131 UMP131113:UMQ131131 UWL131113:UWM131131 VGH131113:VGI131131 VQD131113:VQE131131 VZZ131113:WAA131131 WJV131113:WJW131131 WTR131113:WTS131131 C196649:E196667 HF196649:HG196667 RB196649:RC196667 AAX196649:AAY196667 AKT196649:AKU196667 AUP196649:AUQ196667 BEL196649:BEM196667 BOH196649:BOI196667 BYD196649:BYE196667 CHZ196649:CIA196667 CRV196649:CRW196667 DBR196649:DBS196667 DLN196649:DLO196667 DVJ196649:DVK196667 EFF196649:EFG196667 EPB196649:EPC196667 EYX196649:EYY196667 FIT196649:FIU196667 FSP196649:FSQ196667 GCL196649:GCM196667 GMH196649:GMI196667 GWD196649:GWE196667 HFZ196649:HGA196667 HPV196649:HPW196667 HZR196649:HZS196667 IJN196649:IJO196667 ITJ196649:ITK196667 JDF196649:JDG196667 JNB196649:JNC196667 JWX196649:JWY196667 KGT196649:KGU196667 KQP196649:KQQ196667 LAL196649:LAM196667 LKH196649:LKI196667 LUD196649:LUE196667 MDZ196649:MEA196667 MNV196649:MNW196667 MXR196649:MXS196667 NHN196649:NHO196667 NRJ196649:NRK196667 OBF196649:OBG196667 OLB196649:OLC196667 OUX196649:OUY196667 PET196649:PEU196667 POP196649:POQ196667 PYL196649:PYM196667 QIH196649:QII196667 QSD196649:QSE196667 RBZ196649:RCA196667 RLV196649:RLW196667 RVR196649:RVS196667 SFN196649:SFO196667 SPJ196649:SPK196667 SZF196649:SZG196667 TJB196649:TJC196667 TSX196649:TSY196667 UCT196649:UCU196667 UMP196649:UMQ196667 UWL196649:UWM196667 VGH196649:VGI196667 VQD196649:VQE196667 VZZ196649:WAA196667 WJV196649:WJW196667 WTR196649:WTS196667 C262185:E262203 HF262185:HG262203 RB262185:RC262203 AAX262185:AAY262203 AKT262185:AKU262203 AUP262185:AUQ262203 BEL262185:BEM262203 BOH262185:BOI262203 BYD262185:BYE262203 CHZ262185:CIA262203 CRV262185:CRW262203 DBR262185:DBS262203 DLN262185:DLO262203 DVJ262185:DVK262203 EFF262185:EFG262203 EPB262185:EPC262203 EYX262185:EYY262203 FIT262185:FIU262203 FSP262185:FSQ262203 GCL262185:GCM262203 GMH262185:GMI262203 GWD262185:GWE262203 HFZ262185:HGA262203 HPV262185:HPW262203 HZR262185:HZS262203 IJN262185:IJO262203 ITJ262185:ITK262203 JDF262185:JDG262203 JNB262185:JNC262203 JWX262185:JWY262203 KGT262185:KGU262203 KQP262185:KQQ262203 LAL262185:LAM262203 LKH262185:LKI262203 LUD262185:LUE262203 MDZ262185:MEA262203 MNV262185:MNW262203 MXR262185:MXS262203 NHN262185:NHO262203 NRJ262185:NRK262203 OBF262185:OBG262203 OLB262185:OLC262203 OUX262185:OUY262203 PET262185:PEU262203 POP262185:POQ262203 PYL262185:PYM262203 QIH262185:QII262203 QSD262185:QSE262203 RBZ262185:RCA262203 RLV262185:RLW262203 RVR262185:RVS262203 SFN262185:SFO262203 SPJ262185:SPK262203 SZF262185:SZG262203 TJB262185:TJC262203 TSX262185:TSY262203 UCT262185:UCU262203 UMP262185:UMQ262203 UWL262185:UWM262203 VGH262185:VGI262203 VQD262185:VQE262203 VZZ262185:WAA262203 WJV262185:WJW262203 WTR262185:WTS262203 C327721:E327739 HF327721:HG327739 RB327721:RC327739 AAX327721:AAY327739 AKT327721:AKU327739 AUP327721:AUQ327739 BEL327721:BEM327739 BOH327721:BOI327739 BYD327721:BYE327739 CHZ327721:CIA327739 CRV327721:CRW327739 DBR327721:DBS327739 DLN327721:DLO327739 DVJ327721:DVK327739 EFF327721:EFG327739 EPB327721:EPC327739 EYX327721:EYY327739 FIT327721:FIU327739 FSP327721:FSQ327739 GCL327721:GCM327739 GMH327721:GMI327739 GWD327721:GWE327739 HFZ327721:HGA327739 HPV327721:HPW327739 HZR327721:HZS327739 IJN327721:IJO327739 ITJ327721:ITK327739 JDF327721:JDG327739 JNB327721:JNC327739 JWX327721:JWY327739 KGT327721:KGU327739 KQP327721:KQQ327739 LAL327721:LAM327739 LKH327721:LKI327739 LUD327721:LUE327739 MDZ327721:MEA327739 MNV327721:MNW327739 MXR327721:MXS327739 NHN327721:NHO327739 NRJ327721:NRK327739 OBF327721:OBG327739 OLB327721:OLC327739 OUX327721:OUY327739 PET327721:PEU327739 POP327721:POQ327739 PYL327721:PYM327739 QIH327721:QII327739 QSD327721:QSE327739 RBZ327721:RCA327739 RLV327721:RLW327739 RVR327721:RVS327739 SFN327721:SFO327739 SPJ327721:SPK327739 SZF327721:SZG327739 TJB327721:TJC327739 TSX327721:TSY327739 UCT327721:UCU327739 UMP327721:UMQ327739 UWL327721:UWM327739 VGH327721:VGI327739 VQD327721:VQE327739 VZZ327721:WAA327739 WJV327721:WJW327739 WTR327721:WTS327739 C393257:E393275 HF393257:HG393275 RB393257:RC393275 AAX393257:AAY393275 AKT393257:AKU393275 AUP393257:AUQ393275 BEL393257:BEM393275 BOH393257:BOI393275 BYD393257:BYE393275 CHZ393257:CIA393275 CRV393257:CRW393275 DBR393257:DBS393275 DLN393257:DLO393275 DVJ393257:DVK393275 EFF393257:EFG393275 EPB393257:EPC393275 EYX393257:EYY393275 FIT393257:FIU393275 FSP393257:FSQ393275 GCL393257:GCM393275 GMH393257:GMI393275 GWD393257:GWE393275 HFZ393257:HGA393275 HPV393257:HPW393275 HZR393257:HZS393275 IJN393257:IJO393275 ITJ393257:ITK393275 JDF393257:JDG393275 JNB393257:JNC393275 JWX393257:JWY393275 KGT393257:KGU393275 KQP393257:KQQ393275 LAL393257:LAM393275 LKH393257:LKI393275 LUD393257:LUE393275 MDZ393257:MEA393275 MNV393257:MNW393275 MXR393257:MXS393275 NHN393257:NHO393275 NRJ393257:NRK393275 OBF393257:OBG393275 OLB393257:OLC393275 OUX393257:OUY393275 PET393257:PEU393275 POP393257:POQ393275 PYL393257:PYM393275 QIH393257:QII393275 QSD393257:QSE393275 RBZ393257:RCA393275 RLV393257:RLW393275 RVR393257:RVS393275 SFN393257:SFO393275 SPJ393257:SPK393275 SZF393257:SZG393275 TJB393257:TJC393275 TSX393257:TSY393275 UCT393257:UCU393275 UMP393257:UMQ393275 UWL393257:UWM393275 VGH393257:VGI393275 VQD393257:VQE393275 VZZ393257:WAA393275 WJV393257:WJW393275 WTR393257:WTS393275 C458793:E458811 HF458793:HG458811 RB458793:RC458811 AAX458793:AAY458811 AKT458793:AKU458811 AUP458793:AUQ458811 BEL458793:BEM458811 BOH458793:BOI458811 BYD458793:BYE458811 CHZ458793:CIA458811 CRV458793:CRW458811 DBR458793:DBS458811 DLN458793:DLO458811 DVJ458793:DVK458811 EFF458793:EFG458811 EPB458793:EPC458811 EYX458793:EYY458811 FIT458793:FIU458811 FSP458793:FSQ458811 GCL458793:GCM458811 GMH458793:GMI458811 GWD458793:GWE458811 HFZ458793:HGA458811 HPV458793:HPW458811 HZR458793:HZS458811 IJN458793:IJO458811 ITJ458793:ITK458811 JDF458793:JDG458811 JNB458793:JNC458811 JWX458793:JWY458811 KGT458793:KGU458811 KQP458793:KQQ458811 LAL458793:LAM458811 LKH458793:LKI458811 LUD458793:LUE458811 MDZ458793:MEA458811 MNV458793:MNW458811 MXR458793:MXS458811 NHN458793:NHO458811 NRJ458793:NRK458811 OBF458793:OBG458811 OLB458793:OLC458811 OUX458793:OUY458811 PET458793:PEU458811 POP458793:POQ458811 PYL458793:PYM458811 QIH458793:QII458811 QSD458793:QSE458811 RBZ458793:RCA458811 RLV458793:RLW458811 RVR458793:RVS458811 SFN458793:SFO458811 SPJ458793:SPK458811 SZF458793:SZG458811 TJB458793:TJC458811 TSX458793:TSY458811 UCT458793:UCU458811 UMP458793:UMQ458811 UWL458793:UWM458811 VGH458793:VGI458811 VQD458793:VQE458811 VZZ458793:WAA458811 WJV458793:WJW458811 WTR458793:WTS458811 C524329:E524347 HF524329:HG524347 RB524329:RC524347 AAX524329:AAY524347 AKT524329:AKU524347 AUP524329:AUQ524347 BEL524329:BEM524347 BOH524329:BOI524347 BYD524329:BYE524347 CHZ524329:CIA524347 CRV524329:CRW524347 DBR524329:DBS524347 DLN524329:DLO524347 DVJ524329:DVK524347 EFF524329:EFG524347 EPB524329:EPC524347 EYX524329:EYY524347 FIT524329:FIU524347 FSP524329:FSQ524347 GCL524329:GCM524347 GMH524329:GMI524347 GWD524329:GWE524347 HFZ524329:HGA524347 HPV524329:HPW524347 HZR524329:HZS524347 IJN524329:IJO524347 ITJ524329:ITK524347 JDF524329:JDG524347 JNB524329:JNC524347 JWX524329:JWY524347 KGT524329:KGU524347 KQP524329:KQQ524347 LAL524329:LAM524347 LKH524329:LKI524347 LUD524329:LUE524347 MDZ524329:MEA524347 MNV524329:MNW524347 MXR524329:MXS524347 NHN524329:NHO524347 NRJ524329:NRK524347 OBF524329:OBG524347 OLB524329:OLC524347 OUX524329:OUY524347 PET524329:PEU524347 POP524329:POQ524347 PYL524329:PYM524347 QIH524329:QII524347 QSD524329:QSE524347 RBZ524329:RCA524347 RLV524329:RLW524347 RVR524329:RVS524347 SFN524329:SFO524347 SPJ524329:SPK524347 SZF524329:SZG524347 TJB524329:TJC524347 TSX524329:TSY524347 UCT524329:UCU524347 UMP524329:UMQ524347 UWL524329:UWM524347 VGH524329:VGI524347 VQD524329:VQE524347 VZZ524329:WAA524347 WJV524329:WJW524347 WTR524329:WTS524347 C589865:E589883 HF589865:HG589883 RB589865:RC589883 AAX589865:AAY589883 AKT589865:AKU589883 AUP589865:AUQ589883 BEL589865:BEM589883 BOH589865:BOI589883 BYD589865:BYE589883 CHZ589865:CIA589883 CRV589865:CRW589883 DBR589865:DBS589883 DLN589865:DLO589883 DVJ589865:DVK589883 EFF589865:EFG589883 EPB589865:EPC589883 EYX589865:EYY589883 FIT589865:FIU589883 FSP589865:FSQ589883 GCL589865:GCM589883 GMH589865:GMI589883 GWD589865:GWE589883 HFZ589865:HGA589883 HPV589865:HPW589883 HZR589865:HZS589883 IJN589865:IJO589883 ITJ589865:ITK589883 JDF589865:JDG589883 JNB589865:JNC589883 JWX589865:JWY589883 KGT589865:KGU589883 KQP589865:KQQ589883 LAL589865:LAM589883 LKH589865:LKI589883 LUD589865:LUE589883 MDZ589865:MEA589883 MNV589865:MNW589883 MXR589865:MXS589883 NHN589865:NHO589883 NRJ589865:NRK589883 OBF589865:OBG589883 OLB589865:OLC589883 OUX589865:OUY589883 PET589865:PEU589883 POP589865:POQ589883 PYL589865:PYM589883 QIH589865:QII589883 QSD589865:QSE589883 RBZ589865:RCA589883 RLV589865:RLW589883 RVR589865:RVS589883 SFN589865:SFO589883 SPJ589865:SPK589883 SZF589865:SZG589883 TJB589865:TJC589883 TSX589865:TSY589883 UCT589865:UCU589883 UMP589865:UMQ589883 UWL589865:UWM589883 VGH589865:VGI589883 VQD589865:VQE589883 VZZ589865:WAA589883 WJV589865:WJW589883 WTR589865:WTS589883 C655401:E655419 HF655401:HG655419 RB655401:RC655419 AAX655401:AAY655419 AKT655401:AKU655419 AUP655401:AUQ655419 BEL655401:BEM655419 BOH655401:BOI655419 BYD655401:BYE655419 CHZ655401:CIA655419 CRV655401:CRW655419 DBR655401:DBS655419 DLN655401:DLO655419 DVJ655401:DVK655419 EFF655401:EFG655419 EPB655401:EPC655419 EYX655401:EYY655419 FIT655401:FIU655419 FSP655401:FSQ655419 GCL655401:GCM655419 GMH655401:GMI655419 GWD655401:GWE655419 HFZ655401:HGA655419 HPV655401:HPW655419 HZR655401:HZS655419 IJN655401:IJO655419 ITJ655401:ITK655419 JDF655401:JDG655419 JNB655401:JNC655419 JWX655401:JWY655419 KGT655401:KGU655419 KQP655401:KQQ655419 LAL655401:LAM655419 LKH655401:LKI655419 LUD655401:LUE655419 MDZ655401:MEA655419 MNV655401:MNW655419 MXR655401:MXS655419 NHN655401:NHO655419 NRJ655401:NRK655419 OBF655401:OBG655419 OLB655401:OLC655419 OUX655401:OUY655419 PET655401:PEU655419 POP655401:POQ655419 PYL655401:PYM655419 QIH655401:QII655419 QSD655401:QSE655419 RBZ655401:RCA655419 RLV655401:RLW655419 RVR655401:RVS655419 SFN655401:SFO655419 SPJ655401:SPK655419 SZF655401:SZG655419 TJB655401:TJC655419 TSX655401:TSY655419 UCT655401:UCU655419 UMP655401:UMQ655419 UWL655401:UWM655419 VGH655401:VGI655419 VQD655401:VQE655419 VZZ655401:WAA655419 WJV655401:WJW655419 WTR655401:WTS655419 C720937:E720955 HF720937:HG720955 RB720937:RC720955 AAX720937:AAY720955 AKT720937:AKU720955 AUP720937:AUQ720955 BEL720937:BEM720955 BOH720937:BOI720955 BYD720937:BYE720955 CHZ720937:CIA720955 CRV720937:CRW720955 DBR720937:DBS720955 DLN720937:DLO720955 DVJ720937:DVK720955 EFF720937:EFG720955 EPB720937:EPC720955 EYX720937:EYY720955 FIT720937:FIU720955 FSP720937:FSQ720955 GCL720937:GCM720955 GMH720937:GMI720955 GWD720937:GWE720955 HFZ720937:HGA720955 HPV720937:HPW720955 HZR720937:HZS720955 IJN720937:IJO720955 ITJ720937:ITK720955 JDF720937:JDG720955 JNB720937:JNC720955 JWX720937:JWY720955 KGT720937:KGU720955 KQP720937:KQQ720955 LAL720937:LAM720955 LKH720937:LKI720955 LUD720937:LUE720955 MDZ720937:MEA720955 MNV720937:MNW720955 MXR720937:MXS720955 NHN720937:NHO720955 NRJ720937:NRK720955 OBF720937:OBG720955 OLB720937:OLC720955 OUX720937:OUY720955 PET720937:PEU720955 POP720937:POQ720955 PYL720937:PYM720955 QIH720937:QII720955 QSD720937:QSE720955 RBZ720937:RCA720955 RLV720937:RLW720955 RVR720937:RVS720955 SFN720937:SFO720955 SPJ720937:SPK720955 SZF720937:SZG720955 TJB720937:TJC720955 TSX720937:TSY720955 UCT720937:UCU720955 UMP720937:UMQ720955 UWL720937:UWM720955 VGH720937:VGI720955 VQD720937:VQE720955 VZZ720937:WAA720955 WJV720937:WJW720955 WTR720937:WTS720955 C786473:E786491 HF786473:HG786491 RB786473:RC786491 AAX786473:AAY786491 AKT786473:AKU786491 AUP786473:AUQ786491 BEL786473:BEM786491 BOH786473:BOI786491 BYD786473:BYE786491 CHZ786473:CIA786491 CRV786473:CRW786491 DBR786473:DBS786491 DLN786473:DLO786491 DVJ786473:DVK786491 EFF786473:EFG786491 EPB786473:EPC786491 EYX786473:EYY786491 FIT786473:FIU786491 FSP786473:FSQ786491 GCL786473:GCM786491 GMH786473:GMI786491 GWD786473:GWE786491 HFZ786473:HGA786491 HPV786473:HPW786491 HZR786473:HZS786491 IJN786473:IJO786491 ITJ786473:ITK786491 JDF786473:JDG786491 JNB786473:JNC786491 JWX786473:JWY786491 KGT786473:KGU786491 KQP786473:KQQ786491 LAL786473:LAM786491 LKH786473:LKI786491 LUD786473:LUE786491 MDZ786473:MEA786491 MNV786473:MNW786491 MXR786473:MXS786491 NHN786473:NHO786491 NRJ786473:NRK786491 OBF786473:OBG786491 OLB786473:OLC786491 OUX786473:OUY786491 PET786473:PEU786491 POP786473:POQ786491 PYL786473:PYM786491 QIH786473:QII786491 QSD786473:QSE786491 RBZ786473:RCA786491 RLV786473:RLW786491 RVR786473:RVS786491 SFN786473:SFO786491 SPJ786473:SPK786491 SZF786473:SZG786491 TJB786473:TJC786491 TSX786473:TSY786491 UCT786473:UCU786491 UMP786473:UMQ786491 UWL786473:UWM786491 VGH786473:VGI786491 VQD786473:VQE786491 VZZ786473:WAA786491 WJV786473:WJW786491 WTR786473:WTS786491 C852009:E852027 HF852009:HG852027 RB852009:RC852027 AAX852009:AAY852027 AKT852009:AKU852027 AUP852009:AUQ852027 BEL852009:BEM852027 BOH852009:BOI852027 BYD852009:BYE852027 CHZ852009:CIA852027 CRV852009:CRW852027 DBR852009:DBS852027 DLN852009:DLO852027 DVJ852009:DVK852027 EFF852009:EFG852027 EPB852009:EPC852027 EYX852009:EYY852027 FIT852009:FIU852027 FSP852009:FSQ852027 GCL852009:GCM852027 GMH852009:GMI852027 GWD852009:GWE852027 HFZ852009:HGA852027 HPV852009:HPW852027 HZR852009:HZS852027 IJN852009:IJO852027 ITJ852009:ITK852027 JDF852009:JDG852027 JNB852009:JNC852027 JWX852009:JWY852027 KGT852009:KGU852027 KQP852009:KQQ852027 LAL852009:LAM852027 LKH852009:LKI852027 LUD852009:LUE852027 MDZ852009:MEA852027 MNV852009:MNW852027 MXR852009:MXS852027 NHN852009:NHO852027 NRJ852009:NRK852027 OBF852009:OBG852027 OLB852009:OLC852027 OUX852009:OUY852027 PET852009:PEU852027 POP852009:POQ852027 PYL852009:PYM852027 QIH852009:QII852027 QSD852009:QSE852027 RBZ852009:RCA852027 RLV852009:RLW852027 RVR852009:RVS852027 SFN852009:SFO852027 SPJ852009:SPK852027 SZF852009:SZG852027 TJB852009:TJC852027 TSX852009:TSY852027 UCT852009:UCU852027 UMP852009:UMQ852027 UWL852009:UWM852027 VGH852009:VGI852027 VQD852009:VQE852027 VZZ852009:WAA852027 WJV852009:WJW852027 WTR852009:WTS852027 C917545:E917563 HF917545:HG917563 RB917545:RC917563 AAX917545:AAY917563 AKT917545:AKU917563 AUP917545:AUQ917563 BEL917545:BEM917563 BOH917545:BOI917563 BYD917545:BYE917563 CHZ917545:CIA917563 CRV917545:CRW917563 DBR917545:DBS917563 DLN917545:DLO917563 DVJ917545:DVK917563 EFF917545:EFG917563 EPB917545:EPC917563 EYX917545:EYY917563 FIT917545:FIU917563 FSP917545:FSQ917563 GCL917545:GCM917563 GMH917545:GMI917563 GWD917545:GWE917563 HFZ917545:HGA917563 HPV917545:HPW917563 HZR917545:HZS917563 IJN917545:IJO917563 ITJ917545:ITK917563 JDF917545:JDG917563 JNB917545:JNC917563 JWX917545:JWY917563 KGT917545:KGU917563 KQP917545:KQQ917563 LAL917545:LAM917563 LKH917545:LKI917563 LUD917545:LUE917563 MDZ917545:MEA917563 MNV917545:MNW917563 MXR917545:MXS917563 NHN917545:NHO917563 NRJ917545:NRK917563 OBF917545:OBG917563 OLB917545:OLC917563 OUX917545:OUY917563 PET917545:PEU917563 POP917545:POQ917563 PYL917545:PYM917563 QIH917545:QII917563 QSD917545:QSE917563 RBZ917545:RCA917563 RLV917545:RLW917563 RVR917545:RVS917563 SFN917545:SFO917563 SPJ917545:SPK917563 SZF917545:SZG917563 TJB917545:TJC917563 TSX917545:TSY917563 UCT917545:UCU917563 UMP917545:UMQ917563 UWL917545:UWM917563 VGH917545:VGI917563 VQD917545:VQE917563 VZZ917545:WAA917563 WJV917545:WJW917563 WTR917545:WTS917563 C983081:E983099 HF983081:HG983099 RB983081:RC983099 AAX983081:AAY983099 AKT983081:AKU983099 AUP983081:AUQ983099 BEL983081:BEM983099 BOH983081:BOI983099 BYD983081:BYE983099 CHZ983081:CIA983099 CRV983081:CRW983099 DBR983081:DBS983099 DLN983081:DLO983099 DVJ983081:DVK983099 EFF983081:EFG983099 EPB983081:EPC983099 EYX983081:EYY983099 FIT983081:FIU983099 FSP983081:FSQ983099 GCL983081:GCM983099 GMH983081:GMI983099 GWD983081:GWE983099 HFZ983081:HGA983099 HPV983081:HPW983099 HZR983081:HZS983099 IJN983081:IJO983099 ITJ983081:ITK983099 JDF983081:JDG983099 JNB983081:JNC983099 JWX983081:JWY983099 KGT983081:KGU983099 KQP983081:KQQ983099 LAL983081:LAM983099 LKH983081:LKI983099 LUD983081:LUE983099 MDZ983081:MEA983099 MNV983081:MNW983099 MXR983081:MXS983099 NHN983081:NHO983099 NRJ983081:NRK983099 OBF983081:OBG983099 OLB983081:OLC983099 OUX983081:OUY983099 PET983081:PEU983099 POP983081:POQ983099 PYL983081:PYM983099 QIH983081:QII983099 QSD983081:QSE983099 RBZ983081:RCA983099 RLV983081:RLW983099 RVR983081:RVS983099 SFN983081:SFO983099 SPJ983081:SPK983099 SZF983081:SZG983099 TJB983081:TJC983099 TSX983081:TSY983099 UCT983081:UCU983099 UMP983081:UMQ983099 UWL983081:UWM983099 VGH983081:VGI983099 VQD983081:VQE983099 VZZ983081:WAA983099 WJV983081:WJW983099 WTR983081:WTS983099 D65596:E65605 HG65596:HG65605 RC65596:RC65605 AAY65596:AAY65605 AKU65596:AKU65605 AUQ65596:AUQ65605 BEM65596:BEM65605 BOI65596:BOI65605 BYE65596:BYE65605 CIA65596:CIA65605 CRW65596:CRW65605 DBS65596:DBS65605 DLO65596:DLO65605 DVK65596:DVK65605 EFG65596:EFG65605 EPC65596:EPC65605 EYY65596:EYY65605 FIU65596:FIU65605 FSQ65596:FSQ65605 GCM65596:GCM65605 GMI65596:GMI65605 GWE65596:GWE65605 HGA65596:HGA65605 HPW65596:HPW65605 HZS65596:HZS65605 IJO65596:IJO65605 ITK65596:ITK65605 JDG65596:JDG65605 JNC65596:JNC65605 JWY65596:JWY65605 KGU65596:KGU65605 KQQ65596:KQQ65605 LAM65596:LAM65605 LKI65596:LKI65605 LUE65596:LUE65605 MEA65596:MEA65605 MNW65596:MNW65605 MXS65596:MXS65605 NHO65596:NHO65605 NRK65596:NRK65605 OBG65596:OBG65605 OLC65596:OLC65605 OUY65596:OUY65605 PEU65596:PEU65605 POQ65596:POQ65605 PYM65596:PYM65605 QII65596:QII65605 QSE65596:QSE65605 RCA65596:RCA65605 RLW65596:RLW65605 RVS65596:RVS65605 SFO65596:SFO65605 SPK65596:SPK65605 SZG65596:SZG65605 TJC65596:TJC65605 TSY65596:TSY65605 UCU65596:UCU65605 UMQ65596:UMQ65605 UWM65596:UWM65605 VGI65596:VGI65605 VQE65596:VQE65605 WAA65596:WAA65605 WJW65596:WJW65605 WTS65596:WTS65605 D131132:E131141 HG131132:HG131141 RC131132:RC131141 AAY131132:AAY131141 AKU131132:AKU131141 AUQ131132:AUQ131141 BEM131132:BEM131141 BOI131132:BOI131141 BYE131132:BYE131141 CIA131132:CIA131141 CRW131132:CRW131141 DBS131132:DBS131141 DLO131132:DLO131141 DVK131132:DVK131141 EFG131132:EFG131141 EPC131132:EPC131141 EYY131132:EYY131141 FIU131132:FIU131141 FSQ131132:FSQ131141 GCM131132:GCM131141 GMI131132:GMI131141 GWE131132:GWE131141 HGA131132:HGA131141 HPW131132:HPW131141 HZS131132:HZS131141 IJO131132:IJO131141 ITK131132:ITK131141 JDG131132:JDG131141 JNC131132:JNC131141 JWY131132:JWY131141 KGU131132:KGU131141 KQQ131132:KQQ131141 LAM131132:LAM131141 LKI131132:LKI131141 LUE131132:LUE131141 MEA131132:MEA131141 MNW131132:MNW131141 MXS131132:MXS131141 NHO131132:NHO131141 NRK131132:NRK131141 OBG131132:OBG131141 OLC131132:OLC131141 OUY131132:OUY131141 PEU131132:PEU131141 POQ131132:POQ131141 PYM131132:PYM131141 QII131132:QII131141 QSE131132:QSE131141 RCA131132:RCA131141 RLW131132:RLW131141 RVS131132:RVS131141 SFO131132:SFO131141 SPK131132:SPK131141 SZG131132:SZG131141 TJC131132:TJC131141 TSY131132:TSY131141 UCU131132:UCU131141 UMQ131132:UMQ131141 UWM131132:UWM131141 VGI131132:VGI131141 VQE131132:VQE131141 WAA131132:WAA131141 WJW131132:WJW131141 WTS131132:WTS131141 D196668:E196677 HG196668:HG196677 RC196668:RC196677 AAY196668:AAY196677 AKU196668:AKU196677 AUQ196668:AUQ196677 BEM196668:BEM196677 BOI196668:BOI196677 BYE196668:BYE196677 CIA196668:CIA196677 CRW196668:CRW196677 DBS196668:DBS196677 DLO196668:DLO196677 DVK196668:DVK196677 EFG196668:EFG196677 EPC196668:EPC196677 EYY196668:EYY196677 FIU196668:FIU196677 FSQ196668:FSQ196677 GCM196668:GCM196677 GMI196668:GMI196677 GWE196668:GWE196677 HGA196668:HGA196677 HPW196668:HPW196677 HZS196668:HZS196677 IJO196668:IJO196677 ITK196668:ITK196677 JDG196668:JDG196677 JNC196668:JNC196677 JWY196668:JWY196677 KGU196668:KGU196677 KQQ196668:KQQ196677 LAM196668:LAM196677 LKI196668:LKI196677 LUE196668:LUE196677 MEA196668:MEA196677 MNW196668:MNW196677 MXS196668:MXS196677 NHO196668:NHO196677 NRK196668:NRK196677 OBG196668:OBG196677 OLC196668:OLC196677 OUY196668:OUY196677 PEU196668:PEU196677 POQ196668:POQ196677 PYM196668:PYM196677 QII196668:QII196677 QSE196668:QSE196677 RCA196668:RCA196677 RLW196668:RLW196677 RVS196668:RVS196677 SFO196668:SFO196677 SPK196668:SPK196677 SZG196668:SZG196677 TJC196668:TJC196677 TSY196668:TSY196677 UCU196668:UCU196677 UMQ196668:UMQ196677 UWM196668:UWM196677 VGI196668:VGI196677 VQE196668:VQE196677 WAA196668:WAA196677 WJW196668:WJW196677 WTS196668:WTS196677 D262204:E262213 HG262204:HG262213 RC262204:RC262213 AAY262204:AAY262213 AKU262204:AKU262213 AUQ262204:AUQ262213 BEM262204:BEM262213 BOI262204:BOI262213 BYE262204:BYE262213 CIA262204:CIA262213 CRW262204:CRW262213 DBS262204:DBS262213 DLO262204:DLO262213 DVK262204:DVK262213 EFG262204:EFG262213 EPC262204:EPC262213 EYY262204:EYY262213 FIU262204:FIU262213 FSQ262204:FSQ262213 GCM262204:GCM262213 GMI262204:GMI262213 GWE262204:GWE262213 HGA262204:HGA262213 HPW262204:HPW262213 HZS262204:HZS262213 IJO262204:IJO262213 ITK262204:ITK262213 JDG262204:JDG262213 JNC262204:JNC262213 JWY262204:JWY262213 KGU262204:KGU262213 KQQ262204:KQQ262213 LAM262204:LAM262213 LKI262204:LKI262213 LUE262204:LUE262213 MEA262204:MEA262213 MNW262204:MNW262213 MXS262204:MXS262213 NHO262204:NHO262213 NRK262204:NRK262213 OBG262204:OBG262213 OLC262204:OLC262213 OUY262204:OUY262213 PEU262204:PEU262213 POQ262204:POQ262213 PYM262204:PYM262213 QII262204:QII262213 QSE262204:QSE262213 RCA262204:RCA262213 RLW262204:RLW262213 RVS262204:RVS262213 SFO262204:SFO262213 SPK262204:SPK262213 SZG262204:SZG262213 TJC262204:TJC262213 TSY262204:TSY262213 UCU262204:UCU262213 UMQ262204:UMQ262213 UWM262204:UWM262213 VGI262204:VGI262213 VQE262204:VQE262213 WAA262204:WAA262213 WJW262204:WJW262213 WTS262204:WTS262213 D327740:E327749 HG327740:HG327749 RC327740:RC327749 AAY327740:AAY327749 AKU327740:AKU327749 AUQ327740:AUQ327749 BEM327740:BEM327749 BOI327740:BOI327749 BYE327740:BYE327749 CIA327740:CIA327749 CRW327740:CRW327749 DBS327740:DBS327749 DLO327740:DLO327749 DVK327740:DVK327749 EFG327740:EFG327749 EPC327740:EPC327749 EYY327740:EYY327749 FIU327740:FIU327749 FSQ327740:FSQ327749 GCM327740:GCM327749 GMI327740:GMI327749 GWE327740:GWE327749 HGA327740:HGA327749 HPW327740:HPW327749 HZS327740:HZS327749 IJO327740:IJO327749 ITK327740:ITK327749 JDG327740:JDG327749 JNC327740:JNC327749 JWY327740:JWY327749 KGU327740:KGU327749 KQQ327740:KQQ327749 LAM327740:LAM327749 LKI327740:LKI327749 LUE327740:LUE327749 MEA327740:MEA327749 MNW327740:MNW327749 MXS327740:MXS327749 NHO327740:NHO327749 NRK327740:NRK327749 OBG327740:OBG327749 OLC327740:OLC327749 OUY327740:OUY327749 PEU327740:PEU327749 POQ327740:POQ327749 PYM327740:PYM327749 QII327740:QII327749 QSE327740:QSE327749 RCA327740:RCA327749 RLW327740:RLW327749 RVS327740:RVS327749 SFO327740:SFO327749 SPK327740:SPK327749 SZG327740:SZG327749 TJC327740:TJC327749 TSY327740:TSY327749 UCU327740:UCU327749 UMQ327740:UMQ327749 UWM327740:UWM327749 VGI327740:VGI327749 VQE327740:VQE327749 WAA327740:WAA327749 WJW327740:WJW327749 WTS327740:WTS327749 D393276:E393285 HG393276:HG393285 RC393276:RC393285 AAY393276:AAY393285 AKU393276:AKU393285 AUQ393276:AUQ393285 BEM393276:BEM393285 BOI393276:BOI393285 BYE393276:BYE393285 CIA393276:CIA393285 CRW393276:CRW393285 DBS393276:DBS393285 DLO393276:DLO393285 DVK393276:DVK393285 EFG393276:EFG393285 EPC393276:EPC393285 EYY393276:EYY393285 FIU393276:FIU393285 FSQ393276:FSQ393285 GCM393276:GCM393285 GMI393276:GMI393285 GWE393276:GWE393285 HGA393276:HGA393285 HPW393276:HPW393285 HZS393276:HZS393285 IJO393276:IJO393285 ITK393276:ITK393285 JDG393276:JDG393285 JNC393276:JNC393285 JWY393276:JWY393285 KGU393276:KGU393285 KQQ393276:KQQ393285 LAM393276:LAM393285 LKI393276:LKI393285 LUE393276:LUE393285 MEA393276:MEA393285 MNW393276:MNW393285 MXS393276:MXS393285 NHO393276:NHO393285 NRK393276:NRK393285 OBG393276:OBG393285 OLC393276:OLC393285 OUY393276:OUY393285 PEU393276:PEU393285 POQ393276:POQ393285 PYM393276:PYM393285 QII393276:QII393285 QSE393276:QSE393285 RCA393276:RCA393285 RLW393276:RLW393285 RVS393276:RVS393285 SFO393276:SFO393285 SPK393276:SPK393285 SZG393276:SZG393285 TJC393276:TJC393285 TSY393276:TSY393285 UCU393276:UCU393285 UMQ393276:UMQ393285 UWM393276:UWM393285 VGI393276:VGI393285 VQE393276:VQE393285 WAA393276:WAA393285 WJW393276:WJW393285 WTS393276:WTS393285 D458812:E458821 HG458812:HG458821 RC458812:RC458821 AAY458812:AAY458821 AKU458812:AKU458821 AUQ458812:AUQ458821 BEM458812:BEM458821 BOI458812:BOI458821 BYE458812:BYE458821 CIA458812:CIA458821 CRW458812:CRW458821 DBS458812:DBS458821 DLO458812:DLO458821 DVK458812:DVK458821 EFG458812:EFG458821 EPC458812:EPC458821 EYY458812:EYY458821 FIU458812:FIU458821 FSQ458812:FSQ458821 GCM458812:GCM458821 GMI458812:GMI458821 GWE458812:GWE458821 HGA458812:HGA458821 HPW458812:HPW458821 HZS458812:HZS458821 IJO458812:IJO458821 ITK458812:ITK458821 JDG458812:JDG458821 JNC458812:JNC458821 JWY458812:JWY458821 KGU458812:KGU458821 KQQ458812:KQQ458821 LAM458812:LAM458821 LKI458812:LKI458821 LUE458812:LUE458821 MEA458812:MEA458821 MNW458812:MNW458821 MXS458812:MXS458821 NHO458812:NHO458821 NRK458812:NRK458821 OBG458812:OBG458821 OLC458812:OLC458821 OUY458812:OUY458821 PEU458812:PEU458821 POQ458812:POQ458821 PYM458812:PYM458821 QII458812:QII458821 QSE458812:QSE458821 RCA458812:RCA458821 RLW458812:RLW458821 RVS458812:RVS458821 SFO458812:SFO458821 SPK458812:SPK458821 SZG458812:SZG458821 TJC458812:TJC458821 TSY458812:TSY458821 UCU458812:UCU458821 UMQ458812:UMQ458821 UWM458812:UWM458821 VGI458812:VGI458821 VQE458812:VQE458821 WAA458812:WAA458821 WJW458812:WJW458821 WTS458812:WTS458821 D524348:E524357 HG524348:HG524357 RC524348:RC524357 AAY524348:AAY524357 AKU524348:AKU524357 AUQ524348:AUQ524357 BEM524348:BEM524357 BOI524348:BOI524357 BYE524348:BYE524357 CIA524348:CIA524357 CRW524348:CRW524357 DBS524348:DBS524357 DLO524348:DLO524357 DVK524348:DVK524357 EFG524348:EFG524357 EPC524348:EPC524357 EYY524348:EYY524357 FIU524348:FIU524357 FSQ524348:FSQ524357 GCM524348:GCM524357 GMI524348:GMI524357 GWE524348:GWE524357 HGA524348:HGA524357 HPW524348:HPW524357 HZS524348:HZS524357 IJO524348:IJO524357 ITK524348:ITK524357 JDG524348:JDG524357 JNC524348:JNC524357 JWY524348:JWY524357 KGU524348:KGU524357 KQQ524348:KQQ524357 LAM524348:LAM524357 LKI524348:LKI524357 LUE524348:LUE524357 MEA524348:MEA524357 MNW524348:MNW524357 MXS524348:MXS524357 NHO524348:NHO524357 NRK524348:NRK524357 OBG524348:OBG524357 OLC524348:OLC524357 OUY524348:OUY524357 PEU524348:PEU524357 POQ524348:POQ524357 PYM524348:PYM524357 QII524348:QII524357 QSE524348:QSE524357 RCA524348:RCA524357 RLW524348:RLW524357 RVS524348:RVS524357 SFO524348:SFO524357 SPK524348:SPK524357 SZG524348:SZG524357 TJC524348:TJC524357 TSY524348:TSY524357 UCU524348:UCU524357 UMQ524348:UMQ524357 UWM524348:UWM524357 VGI524348:VGI524357 VQE524348:VQE524357 WAA524348:WAA524357 WJW524348:WJW524357 WTS524348:WTS524357 D589884:E589893 HG589884:HG589893 RC589884:RC589893 AAY589884:AAY589893 AKU589884:AKU589893 AUQ589884:AUQ589893 BEM589884:BEM589893 BOI589884:BOI589893 BYE589884:BYE589893 CIA589884:CIA589893 CRW589884:CRW589893 DBS589884:DBS589893 DLO589884:DLO589893 DVK589884:DVK589893 EFG589884:EFG589893 EPC589884:EPC589893 EYY589884:EYY589893 FIU589884:FIU589893 FSQ589884:FSQ589893 GCM589884:GCM589893 GMI589884:GMI589893 GWE589884:GWE589893 HGA589884:HGA589893 HPW589884:HPW589893 HZS589884:HZS589893 IJO589884:IJO589893 ITK589884:ITK589893 JDG589884:JDG589893 JNC589884:JNC589893 JWY589884:JWY589893 KGU589884:KGU589893 KQQ589884:KQQ589893 LAM589884:LAM589893 LKI589884:LKI589893 LUE589884:LUE589893 MEA589884:MEA589893 MNW589884:MNW589893 MXS589884:MXS589893 NHO589884:NHO589893 NRK589884:NRK589893 OBG589884:OBG589893 OLC589884:OLC589893 OUY589884:OUY589893 PEU589884:PEU589893 POQ589884:POQ589893 PYM589884:PYM589893 QII589884:QII589893 QSE589884:QSE589893 RCA589884:RCA589893 RLW589884:RLW589893 RVS589884:RVS589893 SFO589884:SFO589893 SPK589884:SPK589893 SZG589884:SZG589893 TJC589884:TJC589893 TSY589884:TSY589893 UCU589884:UCU589893 UMQ589884:UMQ589893 UWM589884:UWM589893 VGI589884:VGI589893 VQE589884:VQE589893 WAA589884:WAA589893 WJW589884:WJW589893 WTS589884:WTS589893 D655420:E655429 HG655420:HG655429 RC655420:RC655429 AAY655420:AAY655429 AKU655420:AKU655429 AUQ655420:AUQ655429 BEM655420:BEM655429 BOI655420:BOI655429 BYE655420:BYE655429 CIA655420:CIA655429 CRW655420:CRW655429 DBS655420:DBS655429 DLO655420:DLO655429 DVK655420:DVK655429 EFG655420:EFG655429 EPC655420:EPC655429 EYY655420:EYY655429 FIU655420:FIU655429 FSQ655420:FSQ655429 GCM655420:GCM655429 GMI655420:GMI655429 GWE655420:GWE655429 HGA655420:HGA655429 HPW655420:HPW655429 HZS655420:HZS655429 IJO655420:IJO655429 ITK655420:ITK655429 JDG655420:JDG655429 JNC655420:JNC655429 JWY655420:JWY655429 KGU655420:KGU655429 KQQ655420:KQQ655429 LAM655420:LAM655429 LKI655420:LKI655429 LUE655420:LUE655429 MEA655420:MEA655429 MNW655420:MNW655429 MXS655420:MXS655429 NHO655420:NHO655429 NRK655420:NRK655429 OBG655420:OBG655429 OLC655420:OLC655429 OUY655420:OUY655429 PEU655420:PEU655429 POQ655420:POQ655429 PYM655420:PYM655429 QII655420:QII655429 QSE655420:QSE655429 RCA655420:RCA655429 RLW655420:RLW655429 RVS655420:RVS655429 SFO655420:SFO655429 SPK655420:SPK655429 SZG655420:SZG655429 TJC655420:TJC655429 TSY655420:TSY655429 UCU655420:UCU655429 UMQ655420:UMQ655429 UWM655420:UWM655429 VGI655420:VGI655429 VQE655420:VQE655429 WAA655420:WAA655429 WJW655420:WJW655429 WTS655420:WTS655429 D720956:E720965 HG720956:HG720965 RC720956:RC720965 AAY720956:AAY720965 AKU720956:AKU720965 AUQ720956:AUQ720965 BEM720956:BEM720965 BOI720956:BOI720965 BYE720956:BYE720965 CIA720956:CIA720965 CRW720956:CRW720965 DBS720956:DBS720965 DLO720956:DLO720965 DVK720956:DVK720965 EFG720956:EFG720965 EPC720956:EPC720965 EYY720956:EYY720965 FIU720956:FIU720965 FSQ720956:FSQ720965 GCM720956:GCM720965 GMI720956:GMI720965 GWE720956:GWE720965 HGA720956:HGA720965 HPW720956:HPW720965 HZS720956:HZS720965 IJO720956:IJO720965 ITK720956:ITK720965 JDG720956:JDG720965 JNC720956:JNC720965 JWY720956:JWY720965 KGU720956:KGU720965 KQQ720956:KQQ720965 LAM720956:LAM720965 LKI720956:LKI720965 LUE720956:LUE720965 MEA720956:MEA720965 MNW720956:MNW720965 MXS720956:MXS720965 NHO720956:NHO720965 NRK720956:NRK720965 OBG720956:OBG720965 OLC720956:OLC720965 OUY720956:OUY720965 PEU720956:PEU720965 POQ720956:POQ720965 PYM720956:PYM720965 QII720956:QII720965 QSE720956:QSE720965 RCA720956:RCA720965 RLW720956:RLW720965 RVS720956:RVS720965 SFO720956:SFO720965 SPK720956:SPK720965 SZG720956:SZG720965 TJC720956:TJC720965 TSY720956:TSY720965 UCU720956:UCU720965 UMQ720956:UMQ720965 UWM720956:UWM720965 VGI720956:VGI720965 VQE720956:VQE720965 WAA720956:WAA720965 WJW720956:WJW720965 WTS720956:WTS720965 D786492:E786501 HG786492:HG786501 RC786492:RC786501 AAY786492:AAY786501 AKU786492:AKU786501 AUQ786492:AUQ786501 BEM786492:BEM786501 BOI786492:BOI786501 BYE786492:BYE786501 CIA786492:CIA786501 CRW786492:CRW786501 DBS786492:DBS786501 DLO786492:DLO786501 DVK786492:DVK786501 EFG786492:EFG786501 EPC786492:EPC786501 EYY786492:EYY786501 FIU786492:FIU786501 FSQ786492:FSQ786501 GCM786492:GCM786501 GMI786492:GMI786501 GWE786492:GWE786501 HGA786492:HGA786501 HPW786492:HPW786501 HZS786492:HZS786501 IJO786492:IJO786501 ITK786492:ITK786501 JDG786492:JDG786501 JNC786492:JNC786501 JWY786492:JWY786501 KGU786492:KGU786501 KQQ786492:KQQ786501 LAM786492:LAM786501 LKI786492:LKI786501 LUE786492:LUE786501 MEA786492:MEA786501 MNW786492:MNW786501 MXS786492:MXS786501 NHO786492:NHO786501 NRK786492:NRK786501 OBG786492:OBG786501 OLC786492:OLC786501 OUY786492:OUY786501 PEU786492:PEU786501 POQ786492:POQ786501 PYM786492:PYM786501 QII786492:QII786501 QSE786492:QSE786501 RCA786492:RCA786501 RLW786492:RLW786501 RVS786492:RVS786501 SFO786492:SFO786501 SPK786492:SPK786501 SZG786492:SZG786501 TJC786492:TJC786501 TSY786492:TSY786501 UCU786492:UCU786501 UMQ786492:UMQ786501 UWM786492:UWM786501 VGI786492:VGI786501 VQE786492:VQE786501 WAA786492:WAA786501 WJW786492:WJW786501 WTS786492:WTS786501 D852028:E852037 HG852028:HG852037 RC852028:RC852037 AAY852028:AAY852037 AKU852028:AKU852037 AUQ852028:AUQ852037 BEM852028:BEM852037 BOI852028:BOI852037 BYE852028:BYE852037 CIA852028:CIA852037 CRW852028:CRW852037 DBS852028:DBS852037 DLO852028:DLO852037 DVK852028:DVK852037 EFG852028:EFG852037 EPC852028:EPC852037 EYY852028:EYY852037 FIU852028:FIU852037 FSQ852028:FSQ852037 GCM852028:GCM852037 GMI852028:GMI852037 GWE852028:GWE852037 HGA852028:HGA852037 HPW852028:HPW852037 HZS852028:HZS852037 IJO852028:IJO852037 ITK852028:ITK852037 JDG852028:JDG852037 JNC852028:JNC852037 JWY852028:JWY852037 KGU852028:KGU852037 KQQ852028:KQQ852037 LAM852028:LAM852037 LKI852028:LKI852037 LUE852028:LUE852037 MEA852028:MEA852037 MNW852028:MNW852037 MXS852028:MXS852037 NHO852028:NHO852037 NRK852028:NRK852037 OBG852028:OBG852037 OLC852028:OLC852037 OUY852028:OUY852037 PEU852028:PEU852037 POQ852028:POQ852037 PYM852028:PYM852037 QII852028:QII852037 QSE852028:QSE852037 RCA852028:RCA852037 RLW852028:RLW852037 RVS852028:RVS852037 SFO852028:SFO852037 SPK852028:SPK852037 SZG852028:SZG852037 TJC852028:TJC852037 TSY852028:TSY852037 UCU852028:UCU852037 UMQ852028:UMQ852037 UWM852028:UWM852037 VGI852028:VGI852037 VQE852028:VQE852037 WAA852028:WAA852037 WJW852028:WJW852037 WTS852028:WTS852037 D917564:E917573 HG917564:HG917573 RC917564:RC917573 AAY917564:AAY917573 AKU917564:AKU917573 AUQ917564:AUQ917573 BEM917564:BEM917573 BOI917564:BOI917573 BYE917564:BYE917573 CIA917564:CIA917573 CRW917564:CRW917573 DBS917564:DBS917573 DLO917564:DLO917573 DVK917564:DVK917573 EFG917564:EFG917573 EPC917564:EPC917573 EYY917564:EYY917573 FIU917564:FIU917573 FSQ917564:FSQ917573 GCM917564:GCM917573 GMI917564:GMI917573 GWE917564:GWE917573 HGA917564:HGA917573 HPW917564:HPW917573 HZS917564:HZS917573 IJO917564:IJO917573 ITK917564:ITK917573 JDG917564:JDG917573 JNC917564:JNC917573 JWY917564:JWY917573 KGU917564:KGU917573 KQQ917564:KQQ917573 LAM917564:LAM917573 LKI917564:LKI917573 LUE917564:LUE917573 MEA917564:MEA917573 MNW917564:MNW917573 MXS917564:MXS917573 NHO917564:NHO917573 NRK917564:NRK917573 OBG917564:OBG917573 OLC917564:OLC917573 OUY917564:OUY917573 PEU917564:PEU917573 POQ917564:POQ917573 PYM917564:PYM917573 QII917564:QII917573 QSE917564:QSE917573 RCA917564:RCA917573 RLW917564:RLW917573 RVS917564:RVS917573 SFO917564:SFO917573 SPK917564:SPK917573 SZG917564:SZG917573 TJC917564:TJC917573 TSY917564:TSY917573 UCU917564:UCU917573 UMQ917564:UMQ917573 UWM917564:UWM917573 VGI917564:VGI917573 VQE917564:VQE917573 WAA917564:WAA917573 WJW917564:WJW917573 WTS917564:WTS917573 D983100:E983109 HG983100:HG983109 RC983100:RC983109 AAY983100:AAY983109 AKU983100:AKU983109 AUQ983100:AUQ983109 BEM983100:BEM983109 BOI983100:BOI983109 BYE983100:BYE983109 CIA983100:CIA983109 CRW983100:CRW983109 DBS983100:DBS983109 DLO983100:DLO983109 DVK983100:DVK983109 EFG983100:EFG983109 EPC983100:EPC983109 EYY983100:EYY983109 FIU983100:FIU983109 FSQ983100:FSQ983109 GCM983100:GCM983109 GMI983100:GMI983109 GWE983100:GWE983109 HGA983100:HGA983109 HPW983100:HPW983109 HZS983100:HZS983109 IJO983100:IJO983109 ITK983100:ITK983109 JDG983100:JDG983109 JNC983100:JNC983109 JWY983100:JWY983109 KGU983100:KGU983109 KQQ983100:KQQ983109 LAM983100:LAM983109 LKI983100:LKI983109 LUE983100:LUE983109 MEA983100:MEA983109 MNW983100:MNW983109 MXS983100:MXS983109 NHO983100:NHO983109 NRK983100:NRK983109 OBG983100:OBG983109 OLC983100:OLC983109 OUY983100:OUY983109 PEU983100:PEU983109 POQ983100:POQ983109 PYM983100:PYM983109 QII983100:QII983109 QSE983100:QSE983109 RCA983100:RCA983109 RLW983100:RLW983109 RVS983100:RVS983109 SFO983100:SFO983109 SPK983100:SPK983109 SZG983100:SZG983109 TJC983100:TJC983109 TSY983100:TSY983109 UCU983100:UCU983109 UMQ983100:UMQ983109 UWM983100:UWM983109 VGI983100:VGI983109 VQE983100:VQE983109 WAA983100:WAA983109 WJW983100:WJW983109 WTS983100:WTS983109 WTR983100:WTR983115 C65596:C65611 HF65596:HF65611 RB65596:RB65611 AAX65596:AAX65611 AKT65596:AKT65611 AUP65596:AUP65611 BEL65596:BEL65611 BOH65596:BOH65611 BYD65596:BYD65611 CHZ65596:CHZ65611 CRV65596:CRV65611 DBR65596:DBR65611 DLN65596:DLN65611 DVJ65596:DVJ65611 EFF65596:EFF65611 EPB65596:EPB65611 EYX65596:EYX65611 FIT65596:FIT65611 FSP65596:FSP65611 GCL65596:GCL65611 GMH65596:GMH65611 GWD65596:GWD65611 HFZ65596:HFZ65611 HPV65596:HPV65611 HZR65596:HZR65611 IJN65596:IJN65611 ITJ65596:ITJ65611 JDF65596:JDF65611 JNB65596:JNB65611 JWX65596:JWX65611 KGT65596:KGT65611 KQP65596:KQP65611 LAL65596:LAL65611 LKH65596:LKH65611 LUD65596:LUD65611 MDZ65596:MDZ65611 MNV65596:MNV65611 MXR65596:MXR65611 NHN65596:NHN65611 NRJ65596:NRJ65611 OBF65596:OBF65611 OLB65596:OLB65611 OUX65596:OUX65611 PET65596:PET65611 POP65596:POP65611 PYL65596:PYL65611 QIH65596:QIH65611 QSD65596:QSD65611 RBZ65596:RBZ65611 RLV65596:RLV65611 RVR65596:RVR65611 SFN65596:SFN65611 SPJ65596:SPJ65611 SZF65596:SZF65611 TJB65596:TJB65611 TSX65596:TSX65611 UCT65596:UCT65611 UMP65596:UMP65611 UWL65596:UWL65611 VGH65596:VGH65611 VQD65596:VQD65611 VZZ65596:VZZ65611 WJV65596:WJV65611 WTR65596:WTR65611 C131132:C131147 HF131132:HF131147 RB131132:RB131147 AAX131132:AAX131147 AKT131132:AKT131147 AUP131132:AUP131147 BEL131132:BEL131147 BOH131132:BOH131147 BYD131132:BYD131147 CHZ131132:CHZ131147 CRV131132:CRV131147 DBR131132:DBR131147 DLN131132:DLN131147 DVJ131132:DVJ131147 EFF131132:EFF131147 EPB131132:EPB131147 EYX131132:EYX131147 FIT131132:FIT131147 FSP131132:FSP131147 GCL131132:GCL131147 GMH131132:GMH131147 GWD131132:GWD131147 HFZ131132:HFZ131147 HPV131132:HPV131147 HZR131132:HZR131147 IJN131132:IJN131147 ITJ131132:ITJ131147 JDF131132:JDF131147 JNB131132:JNB131147 JWX131132:JWX131147 KGT131132:KGT131147 KQP131132:KQP131147 LAL131132:LAL131147 LKH131132:LKH131147 LUD131132:LUD131147 MDZ131132:MDZ131147 MNV131132:MNV131147 MXR131132:MXR131147 NHN131132:NHN131147 NRJ131132:NRJ131147 OBF131132:OBF131147 OLB131132:OLB131147 OUX131132:OUX131147 PET131132:PET131147 POP131132:POP131147 PYL131132:PYL131147 QIH131132:QIH131147 QSD131132:QSD131147 RBZ131132:RBZ131147 RLV131132:RLV131147 RVR131132:RVR131147 SFN131132:SFN131147 SPJ131132:SPJ131147 SZF131132:SZF131147 TJB131132:TJB131147 TSX131132:TSX131147 UCT131132:UCT131147 UMP131132:UMP131147 UWL131132:UWL131147 VGH131132:VGH131147 VQD131132:VQD131147 VZZ131132:VZZ131147 WJV131132:WJV131147 WTR131132:WTR131147 C196668:C196683 HF196668:HF196683 RB196668:RB196683 AAX196668:AAX196683 AKT196668:AKT196683 AUP196668:AUP196683 BEL196668:BEL196683 BOH196668:BOH196683 BYD196668:BYD196683 CHZ196668:CHZ196683 CRV196668:CRV196683 DBR196668:DBR196683 DLN196668:DLN196683 DVJ196668:DVJ196683 EFF196668:EFF196683 EPB196668:EPB196683 EYX196668:EYX196683 FIT196668:FIT196683 FSP196668:FSP196683 GCL196668:GCL196683 GMH196668:GMH196683 GWD196668:GWD196683 HFZ196668:HFZ196683 HPV196668:HPV196683 HZR196668:HZR196683 IJN196668:IJN196683 ITJ196668:ITJ196683 JDF196668:JDF196683 JNB196668:JNB196683 JWX196668:JWX196683 KGT196668:KGT196683 KQP196668:KQP196683 LAL196668:LAL196683 LKH196668:LKH196683 LUD196668:LUD196683 MDZ196668:MDZ196683 MNV196668:MNV196683 MXR196668:MXR196683 NHN196668:NHN196683 NRJ196668:NRJ196683 OBF196668:OBF196683 OLB196668:OLB196683 OUX196668:OUX196683 PET196668:PET196683 POP196668:POP196683 PYL196668:PYL196683 QIH196668:QIH196683 QSD196668:QSD196683 RBZ196668:RBZ196683 RLV196668:RLV196683 RVR196668:RVR196683 SFN196668:SFN196683 SPJ196668:SPJ196683 SZF196668:SZF196683 TJB196668:TJB196683 TSX196668:TSX196683 UCT196668:UCT196683 UMP196668:UMP196683 UWL196668:UWL196683 VGH196668:VGH196683 VQD196668:VQD196683 VZZ196668:VZZ196683 WJV196668:WJV196683 WTR196668:WTR196683 C262204:C262219 HF262204:HF262219 RB262204:RB262219 AAX262204:AAX262219 AKT262204:AKT262219 AUP262204:AUP262219 BEL262204:BEL262219 BOH262204:BOH262219 BYD262204:BYD262219 CHZ262204:CHZ262219 CRV262204:CRV262219 DBR262204:DBR262219 DLN262204:DLN262219 DVJ262204:DVJ262219 EFF262204:EFF262219 EPB262204:EPB262219 EYX262204:EYX262219 FIT262204:FIT262219 FSP262204:FSP262219 GCL262204:GCL262219 GMH262204:GMH262219 GWD262204:GWD262219 HFZ262204:HFZ262219 HPV262204:HPV262219 HZR262204:HZR262219 IJN262204:IJN262219 ITJ262204:ITJ262219 JDF262204:JDF262219 JNB262204:JNB262219 JWX262204:JWX262219 KGT262204:KGT262219 KQP262204:KQP262219 LAL262204:LAL262219 LKH262204:LKH262219 LUD262204:LUD262219 MDZ262204:MDZ262219 MNV262204:MNV262219 MXR262204:MXR262219 NHN262204:NHN262219 NRJ262204:NRJ262219 OBF262204:OBF262219 OLB262204:OLB262219 OUX262204:OUX262219 PET262204:PET262219 POP262204:POP262219 PYL262204:PYL262219 QIH262204:QIH262219 QSD262204:QSD262219 RBZ262204:RBZ262219 RLV262204:RLV262219 RVR262204:RVR262219 SFN262204:SFN262219 SPJ262204:SPJ262219 SZF262204:SZF262219 TJB262204:TJB262219 TSX262204:TSX262219 UCT262204:UCT262219 UMP262204:UMP262219 UWL262204:UWL262219 VGH262204:VGH262219 VQD262204:VQD262219 VZZ262204:VZZ262219 WJV262204:WJV262219 WTR262204:WTR262219 C327740:C327755 HF327740:HF327755 RB327740:RB327755 AAX327740:AAX327755 AKT327740:AKT327755 AUP327740:AUP327755 BEL327740:BEL327755 BOH327740:BOH327755 BYD327740:BYD327755 CHZ327740:CHZ327755 CRV327740:CRV327755 DBR327740:DBR327755 DLN327740:DLN327755 DVJ327740:DVJ327755 EFF327740:EFF327755 EPB327740:EPB327755 EYX327740:EYX327755 FIT327740:FIT327755 FSP327740:FSP327755 GCL327740:GCL327755 GMH327740:GMH327755 GWD327740:GWD327755 HFZ327740:HFZ327755 HPV327740:HPV327755 HZR327740:HZR327755 IJN327740:IJN327755 ITJ327740:ITJ327755 JDF327740:JDF327755 JNB327740:JNB327755 JWX327740:JWX327755 KGT327740:KGT327755 KQP327740:KQP327755 LAL327740:LAL327755 LKH327740:LKH327755 LUD327740:LUD327755 MDZ327740:MDZ327755 MNV327740:MNV327755 MXR327740:MXR327755 NHN327740:NHN327755 NRJ327740:NRJ327755 OBF327740:OBF327755 OLB327740:OLB327755 OUX327740:OUX327755 PET327740:PET327755 POP327740:POP327755 PYL327740:PYL327755 QIH327740:QIH327755 QSD327740:QSD327755 RBZ327740:RBZ327755 RLV327740:RLV327755 RVR327740:RVR327755 SFN327740:SFN327755 SPJ327740:SPJ327755 SZF327740:SZF327755 TJB327740:TJB327755 TSX327740:TSX327755 UCT327740:UCT327755 UMP327740:UMP327755 UWL327740:UWL327755 VGH327740:VGH327755 VQD327740:VQD327755 VZZ327740:VZZ327755 WJV327740:WJV327755 WTR327740:WTR327755 C393276:C393291 HF393276:HF393291 RB393276:RB393291 AAX393276:AAX393291 AKT393276:AKT393291 AUP393276:AUP393291 BEL393276:BEL393291 BOH393276:BOH393291 BYD393276:BYD393291 CHZ393276:CHZ393291 CRV393276:CRV393291 DBR393276:DBR393291 DLN393276:DLN393291 DVJ393276:DVJ393291 EFF393276:EFF393291 EPB393276:EPB393291 EYX393276:EYX393291 FIT393276:FIT393291 FSP393276:FSP393291 GCL393276:GCL393291 GMH393276:GMH393291 GWD393276:GWD393291 HFZ393276:HFZ393291 HPV393276:HPV393291 HZR393276:HZR393291 IJN393276:IJN393291 ITJ393276:ITJ393291 JDF393276:JDF393291 JNB393276:JNB393291 JWX393276:JWX393291 KGT393276:KGT393291 KQP393276:KQP393291 LAL393276:LAL393291 LKH393276:LKH393291 LUD393276:LUD393291 MDZ393276:MDZ393291 MNV393276:MNV393291 MXR393276:MXR393291 NHN393276:NHN393291 NRJ393276:NRJ393291 OBF393276:OBF393291 OLB393276:OLB393291 OUX393276:OUX393291 PET393276:PET393291 POP393276:POP393291 PYL393276:PYL393291 QIH393276:QIH393291 QSD393276:QSD393291 RBZ393276:RBZ393291 RLV393276:RLV393291 RVR393276:RVR393291 SFN393276:SFN393291 SPJ393276:SPJ393291 SZF393276:SZF393291 TJB393276:TJB393291 TSX393276:TSX393291 UCT393276:UCT393291 UMP393276:UMP393291 UWL393276:UWL393291 VGH393276:VGH393291 VQD393276:VQD393291 VZZ393276:VZZ393291 WJV393276:WJV393291 WTR393276:WTR393291 C458812:C458827 HF458812:HF458827 RB458812:RB458827 AAX458812:AAX458827 AKT458812:AKT458827 AUP458812:AUP458827 BEL458812:BEL458827 BOH458812:BOH458827 BYD458812:BYD458827 CHZ458812:CHZ458827 CRV458812:CRV458827 DBR458812:DBR458827 DLN458812:DLN458827 DVJ458812:DVJ458827 EFF458812:EFF458827 EPB458812:EPB458827 EYX458812:EYX458827 FIT458812:FIT458827 FSP458812:FSP458827 GCL458812:GCL458827 GMH458812:GMH458827 GWD458812:GWD458827 HFZ458812:HFZ458827 HPV458812:HPV458827 HZR458812:HZR458827 IJN458812:IJN458827 ITJ458812:ITJ458827 JDF458812:JDF458827 JNB458812:JNB458827 JWX458812:JWX458827 KGT458812:KGT458827 KQP458812:KQP458827 LAL458812:LAL458827 LKH458812:LKH458827 LUD458812:LUD458827 MDZ458812:MDZ458827 MNV458812:MNV458827 MXR458812:MXR458827 NHN458812:NHN458827 NRJ458812:NRJ458827 OBF458812:OBF458827 OLB458812:OLB458827 OUX458812:OUX458827 PET458812:PET458827 POP458812:POP458827 PYL458812:PYL458827 QIH458812:QIH458827 QSD458812:QSD458827 RBZ458812:RBZ458827 RLV458812:RLV458827 RVR458812:RVR458827 SFN458812:SFN458827 SPJ458812:SPJ458827 SZF458812:SZF458827 TJB458812:TJB458827 TSX458812:TSX458827 UCT458812:UCT458827 UMP458812:UMP458827 UWL458812:UWL458827 VGH458812:VGH458827 VQD458812:VQD458827 VZZ458812:VZZ458827 WJV458812:WJV458827 WTR458812:WTR458827 C524348:C524363 HF524348:HF524363 RB524348:RB524363 AAX524348:AAX524363 AKT524348:AKT524363 AUP524348:AUP524363 BEL524348:BEL524363 BOH524348:BOH524363 BYD524348:BYD524363 CHZ524348:CHZ524363 CRV524348:CRV524363 DBR524348:DBR524363 DLN524348:DLN524363 DVJ524348:DVJ524363 EFF524348:EFF524363 EPB524348:EPB524363 EYX524348:EYX524363 FIT524348:FIT524363 FSP524348:FSP524363 GCL524348:GCL524363 GMH524348:GMH524363 GWD524348:GWD524363 HFZ524348:HFZ524363 HPV524348:HPV524363 HZR524348:HZR524363 IJN524348:IJN524363 ITJ524348:ITJ524363 JDF524348:JDF524363 JNB524348:JNB524363 JWX524348:JWX524363 KGT524348:KGT524363 KQP524348:KQP524363 LAL524348:LAL524363 LKH524348:LKH524363 LUD524348:LUD524363 MDZ524348:MDZ524363 MNV524348:MNV524363 MXR524348:MXR524363 NHN524348:NHN524363 NRJ524348:NRJ524363 OBF524348:OBF524363 OLB524348:OLB524363 OUX524348:OUX524363 PET524348:PET524363 POP524348:POP524363 PYL524348:PYL524363 QIH524348:QIH524363 QSD524348:QSD524363 RBZ524348:RBZ524363 RLV524348:RLV524363 RVR524348:RVR524363 SFN524348:SFN524363 SPJ524348:SPJ524363 SZF524348:SZF524363 TJB524348:TJB524363 TSX524348:TSX524363 UCT524348:UCT524363 UMP524348:UMP524363 UWL524348:UWL524363 VGH524348:VGH524363 VQD524348:VQD524363 VZZ524348:VZZ524363 WJV524348:WJV524363 WTR524348:WTR524363 C589884:C589899 HF589884:HF589899 RB589884:RB589899 AAX589884:AAX589899 AKT589884:AKT589899 AUP589884:AUP589899 BEL589884:BEL589899 BOH589884:BOH589899 BYD589884:BYD589899 CHZ589884:CHZ589899 CRV589884:CRV589899 DBR589884:DBR589899 DLN589884:DLN589899 DVJ589884:DVJ589899 EFF589884:EFF589899 EPB589884:EPB589899 EYX589884:EYX589899 FIT589884:FIT589899 FSP589884:FSP589899 GCL589884:GCL589899 GMH589884:GMH589899 GWD589884:GWD589899 HFZ589884:HFZ589899 HPV589884:HPV589899 HZR589884:HZR589899 IJN589884:IJN589899 ITJ589884:ITJ589899 JDF589884:JDF589899 JNB589884:JNB589899 JWX589884:JWX589899 KGT589884:KGT589899 KQP589884:KQP589899 LAL589884:LAL589899 LKH589884:LKH589899 LUD589884:LUD589899 MDZ589884:MDZ589899 MNV589884:MNV589899 MXR589884:MXR589899 NHN589884:NHN589899 NRJ589884:NRJ589899 OBF589884:OBF589899 OLB589884:OLB589899 OUX589884:OUX589899 PET589884:PET589899 POP589884:POP589899 PYL589884:PYL589899 QIH589884:QIH589899 QSD589884:QSD589899 RBZ589884:RBZ589899 RLV589884:RLV589899 RVR589884:RVR589899 SFN589884:SFN589899 SPJ589884:SPJ589899 SZF589884:SZF589899 TJB589884:TJB589899 TSX589884:TSX589899 UCT589884:UCT589899 UMP589884:UMP589899 UWL589884:UWL589899 VGH589884:VGH589899 VQD589884:VQD589899 VZZ589884:VZZ589899 WJV589884:WJV589899 WTR589884:WTR589899 C655420:C655435 HF655420:HF655435 RB655420:RB655435 AAX655420:AAX655435 AKT655420:AKT655435 AUP655420:AUP655435 BEL655420:BEL655435 BOH655420:BOH655435 BYD655420:BYD655435 CHZ655420:CHZ655435 CRV655420:CRV655435 DBR655420:DBR655435 DLN655420:DLN655435 DVJ655420:DVJ655435 EFF655420:EFF655435 EPB655420:EPB655435 EYX655420:EYX655435 FIT655420:FIT655435 FSP655420:FSP655435 GCL655420:GCL655435 GMH655420:GMH655435 GWD655420:GWD655435 HFZ655420:HFZ655435 HPV655420:HPV655435 HZR655420:HZR655435 IJN655420:IJN655435 ITJ655420:ITJ655435 JDF655420:JDF655435 JNB655420:JNB655435 JWX655420:JWX655435 KGT655420:KGT655435 KQP655420:KQP655435 LAL655420:LAL655435 LKH655420:LKH655435 LUD655420:LUD655435 MDZ655420:MDZ655435 MNV655420:MNV655435 MXR655420:MXR655435 NHN655420:NHN655435 NRJ655420:NRJ655435 OBF655420:OBF655435 OLB655420:OLB655435 OUX655420:OUX655435 PET655420:PET655435 POP655420:POP655435 PYL655420:PYL655435 QIH655420:QIH655435 QSD655420:QSD655435 RBZ655420:RBZ655435 RLV655420:RLV655435 RVR655420:RVR655435 SFN655420:SFN655435 SPJ655420:SPJ655435 SZF655420:SZF655435 TJB655420:TJB655435 TSX655420:TSX655435 UCT655420:UCT655435 UMP655420:UMP655435 UWL655420:UWL655435 VGH655420:VGH655435 VQD655420:VQD655435 VZZ655420:VZZ655435 WJV655420:WJV655435 WTR655420:WTR655435 C720956:C720971 HF720956:HF720971 RB720956:RB720971 AAX720956:AAX720971 AKT720956:AKT720971 AUP720956:AUP720971 BEL720956:BEL720971 BOH720956:BOH720971 BYD720956:BYD720971 CHZ720956:CHZ720971 CRV720956:CRV720971 DBR720956:DBR720971 DLN720956:DLN720971 DVJ720956:DVJ720971 EFF720956:EFF720971 EPB720956:EPB720971 EYX720956:EYX720971 FIT720956:FIT720971 FSP720956:FSP720971 GCL720956:GCL720971 GMH720956:GMH720971 GWD720956:GWD720971 HFZ720956:HFZ720971 HPV720956:HPV720971 HZR720956:HZR720971 IJN720956:IJN720971 ITJ720956:ITJ720971 JDF720956:JDF720971 JNB720956:JNB720971 JWX720956:JWX720971 KGT720956:KGT720971 KQP720956:KQP720971 LAL720956:LAL720971 LKH720956:LKH720971 LUD720956:LUD720971 MDZ720956:MDZ720971 MNV720956:MNV720971 MXR720956:MXR720971 NHN720956:NHN720971 NRJ720956:NRJ720971 OBF720956:OBF720971 OLB720956:OLB720971 OUX720956:OUX720971 PET720956:PET720971 POP720956:POP720971 PYL720956:PYL720971 QIH720956:QIH720971 QSD720956:QSD720971 RBZ720956:RBZ720971 RLV720956:RLV720971 RVR720956:RVR720971 SFN720956:SFN720971 SPJ720956:SPJ720971 SZF720956:SZF720971 TJB720956:TJB720971 TSX720956:TSX720971 UCT720956:UCT720971 UMP720956:UMP720971 UWL720956:UWL720971 VGH720956:VGH720971 VQD720956:VQD720971 VZZ720956:VZZ720971 WJV720956:WJV720971 WTR720956:WTR720971 C786492:C786507 HF786492:HF786507 RB786492:RB786507 AAX786492:AAX786507 AKT786492:AKT786507 AUP786492:AUP786507 BEL786492:BEL786507 BOH786492:BOH786507 BYD786492:BYD786507 CHZ786492:CHZ786507 CRV786492:CRV786507 DBR786492:DBR786507 DLN786492:DLN786507 DVJ786492:DVJ786507 EFF786492:EFF786507 EPB786492:EPB786507 EYX786492:EYX786507 FIT786492:FIT786507 FSP786492:FSP786507 GCL786492:GCL786507 GMH786492:GMH786507 GWD786492:GWD786507 HFZ786492:HFZ786507 HPV786492:HPV786507 HZR786492:HZR786507 IJN786492:IJN786507 ITJ786492:ITJ786507 JDF786492:JDF786507 JNB786492:JNB786507 JWX786492:JWX786507 KGT786492:KGT786507 KQP786492:KQP786507 LAL786492:LAL786507 LKH786492:LKH786507 LUD786492:LUD786507 MDZ786492:MDZ786507 MNV786492:MNV786507 MXR786492:MXR786507 NHN786492:NHN786507 NRJ786492:NRJ786507 OBF786492:OBF786507 OLB786492:OLB786507 OUX786492:OUX786507 PET786492:PET786507 POP786492:POP786507 PYL786492:PYL786507 QIH786492:QIH786507 QSD786492:QSD786507 RBZ786492:RBZ786507 RLV786492:RLV786507 RVR786492:RVR786507 SFN786492:SFN786507 SPJ786492:SPJ786507 SZF786492:SZF786507 TJB786492:TJB786507 TSX786492:TSX786507 UCT786492:UCT786507 UMP786492:UMP786507 UWL786492:UWL786507 VGH786492:VGH786507 VQD786492:VQD786507 VZZ786492:VZZ786507 WJV786492:WJV786507 WTR786492:WTR786507 C852028:C852043 HF852028:HF852043 RB852028:RB852043 AAX852028:AAX852043 AKT852028:AKT852043 AUP852028:AUP852043 BEL852028:BEL852043 BOH852028:BOH852043 BYD852028:BYD852043 CHZ852028:CHZ852043 CRV852028:CRV852043 DBR852028:DBR852043 DLN852028:DLN852043 DVJ852028:DVJ852043 EFF852028:EFF852043 EPB852028:EPB852043 EYX852028:EYX852043 FIT852028:FIT852043 FSP852028:FSP852043 GCL852028:GCL852043 GMH852028:GMH852043 GWD852028:GWD852043 HFZ852028:HFZ852043 HPV852028:HPV852043 HZR852028:HZR852043 IJN852028:IJN852043 ITJ852028:ITJ852043 JDF852028:JDF852043 JNB852028:JNB852043 JWX852028:JWX852043 KGT852028:KGT852043 KQP852028:KQP852043 LAL852028:LAL852043 LKH852028:LKH852043 LUD852028:LUD852043 MDZ852028:MDZ852043 MNV852028:MNV852043 MXR852028:MXR852043 NHN852028:NHN852043 NRJ852028:NRJ852043 OBF852028:OBF852043 OLB852028:OLB852043 OUX852028:OUX852043 PET852028:PET852043 POP852028:POP852043 PYL852028:PYL852043 QIH852028:QIH852043 QSD852028:QSD852043 RBZ852028:RBZ852043 RLV852028:RLV852043 RVR852028:RVR852043 SFN852028:SFN852043 SPJ852028:SPJ852043 SZF852028:SZF852043 TJB852028:TJB852043 TSX852028:TSX852043 UCT852028:UCT852043 UMP852028:UMP852043 UWL852028:UWL852043 VGH852028:VGH852043 VQD852028:VQD852043 VZZ852028:VZZ852043 WJV852028:WJV852043 WTR852028:WTR852043 C917564:C917579 HF917564:HF917579 RB917564:RB917579 AAX917564:AAX917579 AKT917564:AKT917579 AUP917564:AUP917579 BEL917564:BEL917579 BOH917564:BOH917579 BYD917564:BYD917579 CHZ917564:CHZ917579 CRV917564:CRV917579 DBR917564:DBR917579 DLN917564:DLN917579 DVJ917564:DVJ917579 EFF917564:EFF917579 EPB917564:EPB917579 EYX917564:EYX917579 FIT917564:FIT917579 FSP917564:FSP917579 GCL917564:GCL917579 GMH917564:GMH917579 GWD917564:GWD917579 HFZ917564:HFZ917579 HPV917564:HPV917579 HZR917564:HZR917579 IJN917564:IJN917579 ITJ917564:ITJ917579 JDF917564:JDF917579 JNB917564:JNB917579 JWX917564:JWX917579 KGT917564:KGT917579 KQP917564:KQP917579 LAL917564:LAL917579 LKH917564:LKH917579 LUD917564:LUD917579 MDZ917564:MDZ917579 MNV917564:MNV917579 MXR917564:MXR917579 NHN917564:NHN917579 NRJ917564:NRJ917579 OBF917564:OBF917579 OLB917564:OLB917579 OUX917564:OUX917579 PET917564:PET917579 POP917564:POP917579 PYL917564:PYL917579 QIH917564:QIH917579 QSD917564:QSD917579 RBZ917564:RBZ917579 RLV917564:RLV917579 RVR917564:RVR917579 SFN917564:SFN917579 SPJ917564:SPJ917579 SZF917564:SZF917579 TJB917564:TJB917579 TSX917564:TSX917579 UCT917564:UCT917579 UMP917564:UMP917579 UWL917564:UWL917579 VGH917564:VGH917579 VQD917564:VQD917579 VZZ917564:VZZ917579 WJV917564:WJV917579 WTR917564:WTR917579 C983100:C983115 HF983100:HF983115 RB983100:RB983115 AAX983100:AAX983115 AKT983100:AKT983115 AUP983100:AUP983115 BEL983100:BEL983115 BOH983100:BOH983115 BYD983100:BYD983115 CHZ983100:CHZ983115 CRV983100:CRV983115 DBR983100:DBR983115 DLN983100:DLN983115 DVJ983100:DVJ983115 EFF983100:EFF983115 EPB983100:EPB983115 EYX983100:EYX983115 FIT983100:FIT983115 FSP983100:FSP983115 GCL983100:GCL983115 GMH983100:GMH983115 GWD983100:GWD983115 HFZ983100:HFZ983115 HPV983100:HPV983115 HZR983100:HZR983115 IJN983100:IJN983115 ITJ983100:ITJ983115 JDF983100:JDF983115 JNB983100:JNB983115 JWX983100:JWX983115 KGT983100:KGT983115 KQP983100:KQP983115 LAL983100:LAL983115 LKH983100:LKH983115 LUD983100:LUD983115 MDZ983100:MDZ983115 MNV983100:MNV983115 MXR983100:MXR983115 NHN983100:NHN983115 NRJ983100:NRJ983115 OBF983100:OBF983115 OLB983100:OLB983115 OUX983100:OUX983115 PET983100:PET983115 POP983100:POP983115 PYL983100:PYL983115 QIH983100:QIH983115 QSD983100:QSD983115 RBZ983100:RBZ983115 RLV983100:RLV983115 RVR983100:RVR983115 SFN983100:SFN983115 SPJ983100:SPJ983115 SZF983100:SZF983115 TJB983100:TJB983115 TSX983100:TSX983115 UCT983100:UCT983115 UMP983100:UMP983115 UWL983100:UWL983115 VGH983100:VGH983115 VQD983100:VQD983115 WSQ46:WSQ97 GF46:GF75 QB46:QB75 ZX46:ZX75 AJT46:AJT75 ATP46:ATP75 BDL46:BDL75 BNH46:BNH75 BXD46:BXD75 CGZ46:CGZ75 CQV46:CQV75 DAR46:DAR75 DKN46:DKN75 DUJ46:DUJ75 EEF46:EEF75 EOB46:EOB75 EXX46:EXX75 FHT46:FHT75 FRP46:FRP75 GBL46:GBL75 GLH46:GLH75 GVD46:GVD75 HEZ46:HEZ75 HOV46:HOV75 HYR46:HYR75 IIN46:IIN75 ISJ46:ISJ75 JCF46:JCF75 JMB46:JMB75 JVX46:JVX75 KFT46:KFT75 KPP46:KPP75 KZL46:KZL75 LJH46:LJH75 LTD46:LTD75 MCZ46:MCZ75 MMV46:MMV75 MWR46:MWR75 NGN46:NGN75 NQJ46:NQJ75 OAF46:OAF75 OKB46:OKB75 OTX46:OTX75 PDT46:PDT75 PNP46:PNP75 PXL46:PXL75 QHH46:QHH75 QRD46:QRD75 RAZ46:RAZ75 RKV46:RKV75 RUR46:RUR75 SEN46:SEN75 SOJ46:SOJ75 SYF46:SYF75 TIB46:TIB75 TRX46:TRX75 UBT46:UBT75 ULP46:ULP75 UVL46:UVL75 VFH46:VFH75 VPD46:VPD75 VYZ46:VYZ75 WIV46:WIV75 WSR46:WSR75 GE46:GE97 QA46:QA97 ZW46:ZW97 AJS46:AJS97 ATO46:ATO97 BDK46:BDK97 BNG46:BNG97 BXC46:BXC97 CGY46:CGY97 CQU46:CQU97 DAQ46:DAQ97 DKM46:DKM97 DUI46:DUI97 EEE46:EEE97 EOA46:EOA97 EXW46:EXW97 FHS46:FHS97 FRO46:FRO97 GBK46:GBK97 GLG46:GLG97 GVC46:GVC97 HEY46:HEY97 HOU46:HOU97 HYQ46:HYQ97 IIM46:IIM97 ISI46:ISI97 JCE46:JCE97 JMA46:JMA97 JVW46:JVW97 KFS46:KFS97 KPO46:KPO97 KZK46:KZK97 LJG46:LJG97 LTC46:LTC97 MCY46:MCY97 MMU46:MMU97 MWQ46:MWQ97 NGM46:NGM97 NQI46:NQI97 OAE46:OAE97 OKA46:OKA97 OTW46:OTW97 PDS46:PDS97 PNO46:PNO97 PXK46:PXK97 QHG46:QHG97 QRC46:QRC97 RAY46:RAY97 RKU46:RKU97 RUQ46:RUQ97 SEM46:SEM97 SOI46:SOI97 SYE46:SYE97 TIA46:TIA97 TRW46:TRW97 UBS46:UBS97 ULO46:ULO97 UVK46:UVK97 VFG46:VFG97 VPC46:VPC97 VYY46:VYY97 WIU46:WIU97 HF13:HG16 WTR13:WTS16 WJV13:WJW16 VZZ13:WAA16 VQD13:VQE16 VGH13:VGI16 UWL13:UWM16 UMP13:UMQ16 UCT13:UCU16 TSX13:TSY16 TJB13:TJC16 SZF13:SZG16 SPJ13:SPK16 SFN13:SFO16 RVR13:RVS16 RLV13:RLW16 RBZ13:RCA16 QSD13:QSE16 QIH13:QII16 PYL13:PYM16 POP13:POQ16 PET13:PEU16 OUX13:OUY16 OLB13:OLC16 OBF13:OBG16 NRJ13:NRK16 NHN13:NHO16 MXR13:MXS16 MNV13:MNW16 MDZ13:MEA16 LUD13:LUE16 LKH13:LKI16 LAL13:LAM16 KQP13:KQQ16 KGT13:KGU16 JWX13:JWY16 JNB13:JNC16 JDF13:JDG16 ITJ13:ITK16 IJN13:IJO16 HZR13:HZS16 HPV13:HPW16 HFZ13:HGA16 GWD13:GWE16 GMH13:GMI16 GCL13:GCM16 FSP13:FSQ16 FIT13:FIU16 EYX13:EYY16 EPB13:EPC16 EFF13:EFG16 DVJ13:DVK16 DLN13:DLO16 DBR13:DBS16 CRV13:CRW16 CHZ13:CIA16 BYD13:BYE16 BOH13:BOI16 BEL13:BEM16 AUP13:AUQ16 AKT13:AKU16 AAX13:AAY16 RB13:RC16 GE17:GF45 WSQ17:WSR45 WIU17:WIV45 VYY17:VYZ45 VPC17:VPD45 VFG17:VFH45 UVK17:UVL45 ULO17:ULP45 UBS17:UBT45 TRW17:TRX45 TIA17:TIB45 SYE17:SYF45 SOI17:SOJ45 SEM17:SEN45 RUQ17:RUR45 RKU17:RKV45 RAY17:RAZ45 QRC17:QRD45 QHG17:QHH45 PXK17:PXL45 PNO17:PNP45 PDS17:PDT45 OTW17:OTX45 OKA17:OKB45 OAE17:OAF45 NQI17:NQJ45 NGM17:NGN45 MWQ17:MWR45 MMU17:MMV45 MCY17:MCZ45 LTC17:LTD45 LJG17:LJH45 KZK17:KZL45 KPO17:KPP45 KFS17:KFT45 JVW17:JVX45 JMA17:JMB45 JCE17:JCF45 ISI17:ISJ45 IIM17:IIN45 HYQ17:HYR45 HOU17:HOV45 HEY17:HEZ45 GVC17:GVD45 GLG17:GLH45 GBK17:GBL45 FRO17:FRP45 FHS17:FHT45 EXW17:EXX45 EOA17:EOB45 EEE17:EEF45 DUI17:DUJ45 DKM17:DKN45 DAQ17:DAR45 CQU17:CQV45 CGY17:CGZ45 BXC17:BXD45 BNG17:BNH45 BDK17:BDL45 ATO17:ATP45 AJS17:AJT45 ZW17:ZX45 QA17:QB45" xr:uid="{00000000-0002-0000-0300-000001000000}">
      <formula1>#REF!</formula1>
    </dataValidation>
  </dataValidations>
  <hyperlinks>
    <hyperlink ref="AR13" r:id="rId1" xr:uid="{00000000-0004-0000-0300-000000000000}"/>
  </hyperlinks>
  <printOptions horizontalCentered="1" verticalCentered="1"/>
  <pageMargins left="0.31496062992125984" right="0.31496062992125984" top="0.35433070866141736" bottom="0.35433070866141736" header="0.31496062992125984" footer="0.31496062992125984"/>
  <pageSetup scale="40" orientation="landscape"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3399"/>
  </sheetPr>
  <dimension ref="A1:AR23"/>
  <sheetViews>
    <sheetView topLeftCell="C14" zoomScale="75" zoomScaleNormal="100" workbookViewId="0">
      <selection activeCell="W9" sqref="W9:W11"/>
    </sheetView>
  </sheetViews>
  <sheetFormatPr baseColWidth="10" defaultRowHeight="16" x14ac:dyDescent="0.2"/>
  <cols>
    <col min="1" max="1" width="10.83203125" style="578"/>
    <col min="2" max="2" width="24.1640625" style="578" customWidth="1"/>
    <col min="3" max="4" width="10.83203125" style="578"/>
    <col min="5" max="5" width="4.5" style="578" customWidth="1"/>
    <col min="6" max="6" width="19.5" style="578" customWidth="1"/>
    <col min="7" max="7" width="17.33203125" style="578" customWidth="1"/>
    <col min="8" max="8" width="23.5" style="578" customWidth="1"/>
    <col min="9" max="13" width="10.83203125" style="578"/>
    <col min="14" max="19" width="11.5" style="578" hidden="1" customWidth="1"/>
    <col min="20" max="22" width="11.5" style="578" customWidth="1"/>
    <col min="23" max="24" width="10.83203125" style="578"/>
    <col min="25" max="25" width="4.1640625" style="578" customWidth="1"/>
    <col min="26" max="26" width="27.1640625" style="578" customWidth="1"/>
    <col min="27" max="27" width="16.6640625" style="578" customWidth="1"/>
    <col min="28" max="29" width="11.5" style="578" customWidth="1"/>
    <col min="30" max="30" width="18.33203125" style="578" customWidth="1"/>
    <col min="31" max="31" width="42.6640625" style="578" customWidth="1"/>
    <col min="32" max="32" width="42.6640625" style="612" customWidth="1"/>
    <col min="33" max="37" width="42.6640625" style="578" customWidth="1"/>
    <col min="38" max="38" width="42.6640625" style="612" customWidth="1"/>
    <col min="39" max="39" width="24.83203125" style="578" customWidth="1"/>
    <col min="40" max="41" width="11.5" style="578" customWidth="1"/>
    <col min="42" max="42" width="11.5" style="612" customWidth="1"/>
    <col min="43" max="16384" width="10.83203125" style="578"/>
  </cols>
  <sheetData>
    <row r="1" spans="1:44" x14ac:dyDescent="0.2">
      <c r="A1" s="1827" t="s">
        <v>0</v>
      </c>
      <c r="B1" s="1827"/>
      <c r="C1" s="1827"/>
      <c r="D1" s="1827"/>
      <c r="E1" s="1827"/>
      <c r="F1" s="1827"/>
      <c r="G1" s="1827"/>
      <c r="H1" s="1827"/>
      <c r="I1" s="1827"/>
      <c r="J1" s="1827"/>
      <c r="K1" s="1827"/>
      <c r="L1" s="1827"/>
      <c r="M1" s="1827"/>
      <c r="N1" s="1827"/>
      <c r="O1" s="1827"/>
      <c r="P1" s="1827"/>
      <c r="Q1" s="1827"/>
      <c r="R1" s="1827"/>
      <c r="S1" s="1827"/>
      <c r="T1" s="1827"/>
      <c r="U1" s="1827"/>
      <c r="V1" s="1827"/>
      <c r="W1" s="1827"/>
      <c r="X1" s="1827"/>
      <c r="Y1" s="1827"/>
      <c r="Z1" s="1827"/>
      <c r="AA1" s="1827"/>
      <c r="AB1" s="1827"/>
      <c r="AC1" s="1827"/>
      <c r="AD1" s="1827"/>
      <c r="AE1" s="1827"/>
      <c r="AF1" s="1827"/>
      <c r="AG1" s="1827"/>
      <c r="AH1" s="1827"/>
      <c r="AI1" s="1827"/>
      <c r="AJ1" s="1827"/>
      <c r="AK1" s="1827"/>
      <c r="AL1" s="1827"/>
      <c r="AM1" s="1827"/>
      <c r="AN1" s="1827"/>
      <c r="AO1" s="1827"/>
      <c r="AP1" s="1827"/>
      <c r="AQ1" s="1827"/>
      <c r="AR1" s="1827"/>
    </row>
    <row r="2" spans="1:44" x14ac:dyDescent="0.2">
      <c r="A2" s="1827" t="s">
        <v>1</v>
      </c>
      <c r="B2" s="1827"/>
      <c r="C2" s="1827"/>
      <c r="D2" s="1827"/>
      <c r="E2" s="1827"/>
      <c r="F2" s="1827"/>
      <c r="G2" s="1827"/>
      <c r="H2" s="1827"/>
      <c r="I2" s="1827"/>
      <c r="J2" s="1827"/>
      <c r="K2" s="1827"/>
      <c r="L2" s="1827"/>
      <c r="M2" s="1827"/>
      <c r="N2" s="1827"/>
      <c r="O2" s="1827"/>
      <c r="P2" s="1827"/>
      <c r="Q2" s="1827"/>
      <c r="R2" s="1827"/>
      <c r="S2" s="1827"/>
      <c r="T2" s="1827"/>
      <c r="U2" s="1827"/>
      <c r="V2" s="1827"/>
      <c r="W2" s="1827"/>
      <c r="X2" s="1827"/>
      <c r="Y2" s="1827"/>
      <c r="Z2" s="1827"/>
      <c r="AA2" s="1827"/>
      <c r="AB2" s="1827"/>
      <c r="AC2" s="1827"/>
      <c r="AD2" s="1827"/>
      <c r="AE2" s="1827"/>
      <c r="AF2" s="1827"/>
      <c r="AG2" s="1827"/>
      <c r="AH2" s="1827"/>
      <c r="AI2" s="1827"/>
      <c r="AJ2" s="1827"/>
      <c r="AK2" s="1827"/>
      <c r="AL2" s="1827"/>
      <c r="AM2" s="1827"/>
      <c r="AN2" s="1827"/>
      <c r="AO2" s="1827"/>
      <c r="AP2" s="1827"/>
      <c r="AQ2" s="1827"/>
      <c r="AR2" s="1827"/>
    </row>
    <row r="3" spans="1:44" x14ac:dyDescent="0.2">
      <c r="A3" s="1827" t="s">
        <v>2</v>
      </c>
      <c r="B3" s="1827"/>
      <c r="C3" s="1827"/>
      <c r="D3" s="1827"/>
      <c r="E3" s="1827"/>
      <c r="F3" s="1827"/>
      <c r="G3" s="1827"/>
      <c r="H3" s="1827"/>
      <c r="I3" s="1827"/>
      <c r="J3" s="1827"/>
      <c r="K3" s="1827"/>
      <c r="L3" s="1827"/>
      <c r="M3" s="1827"/>
      <c r="N3" s="1827"/>
      <c r="O3" s="1827"/>
      <c r="P3" s="1827"/>
      <c r="Q3" s="1827"/>
      <c r="R3" s="1827"/>
      <c r="S3" s="1827"/>
      <c r="T3" s="1827"/>
      <c r="U3" s="1827"/>
      <c r="V3" s="1827"/>
      <c r="W3" s="1827"/>
      <c r="X3" s="1827"/>
      <c r="Y3" s="1827"/>
      <c r="Z3" s="1827"/>
      <c r="AA3" s="1827"/>
      <c r="AB3" s="1827"/>
      <c r="AC3" s="1827"/>
      <c r="AD3" s="1827"/>
      <c r="AE3" s="1827"/>
      <c r="AF3" s="1827"/>
      <c r="AG3" s="1827"/>
      <c r="AH3" s="1827"/>
      <c r="AI3" s="1827"/>
      <c r="AJ3" s="1827"/>
      <c r="AK3" s="1827"/>
      <c r="AL3" s="1827"/>
      <c r="AM3" s="1827"/>
      <c r="AN3" s="1827"/>
      <c r="AO3" s="1827"/>
      <c r="AP3" s="1827"/>
      <c r="AQ3" s="1827"/>
      <c r="AR3" s="1827"/>
    </row>
    <row r="4" spans="1:44" x14ac:dyDescent="0.2">
      <c r="A4" s="1828" t="s">
        <v>3</v>
      </c>
      <c r="B4" s="1828"/>
      <c r="C4" s="1828"/>
      <c r="D4" s="1828"/>
      <c r="E4" s="1828"/>
      <c r="F4" s="1828"/>
      <c r="G4" s="1828"/>
      <c r="H4" s="1828"/>
      <c r="I4" s="1828"/>
      <c r="J4" s="1828"/>
      <c r="K4" s="1828"/>
      <c r="L4" s="1828"/>
      <c r="M4" s="1828"/>
      <c r="N4" s="1828"/>
      <c r="O4" s="1828"/>
      <c r="P4" s="1828"/>
      <c r="Q4" s="1828"/>
      <c r="R4" s="1828"/>
      <c r="S4" s="1828"/>
      <c r="T4" s="1828"/>
      <c r="U4" s="1828"/>
      <c r="V4" s="1828"/>
      <c r="W4" s="1828"/>
      <c r="X4" s="1828"/>
      <c r="Y4" s="1828"/>
      <c r="Z4" s="1828"/>
      <c r="AA4" s="1828"/>
      <c r="AB4" s="1828"/>
      <c r="AC4" s="1828"/>
      <c r="AD4" s="1828"/>
      <c r="AE4" s="1828"/>
      <c r="AF4" s="1828"/>
      <c r="AG4" s="1828"/>
      <c r="AH4" s="1828"/>
      <c r="AI4" s="1828"/>
      <c r="AJ4" s="1828"/>
      <c r="AK4" s="1828"/>
      <c r="AL4" s="1828"/>
      <c r="AM4" s="1828"/>
      <c r="AN4" s="1828"/>
      <c r="AO4" s="1828"/>
      <c r="AP4" s="1828"/>
      <c r="AQ4" s="1828"/>
      <c r="AR4" s="1828"/>
    </row>
    <row r="5" spans="1:44" x14ac:dyDescent="0.2">
      <c r="A5" s="1829" t="s">
        <v>4</v>
      </c>
      <c r="B5" s="1829"/>
      <c r="C5" s="1829"/>
      <c r="D5" s="1829"/>
      <c r="E5" s="579"/>
      <c r="F5" s="1830" t="s">
        <v>42</v>
      </c>
      <c r="G5" s="1830"/>
      <c r="H5" s="1830"/>
      <c r="I5" s="1830"/>
      <c r="J5" s="1830"/>
      <c r="K5" s="1830"/>
      <c r="L5" s="1830"/>
      <c r="M5" s="1830"/>
      <c r="N5" s="1830"/>
      <c r="O5" s="1830"/>
      <c r="P5" s="1830"/>
      <c r="Q5" s="1830"/>
      <c r="R5" s="1830"/>
      <c r="S5" s="1830"/>
      <c r="T5" s="1830"/>
      <c r="U5" s="1830"/>
      <c r="V5" s="1830"/>
      <c r="W5" s="1830"/>
      <c r="X5" s="1830"/>
      <c r="Y5" s="1830"/>
      <c r="Z5" s="1830"/>
      <c r="AA5" s="1830"/>
      <c r="AB5" s="1830"/>
      <c r="AC5" s="1830"/>
      <c r="AD5" s="1830"/>
      <c r="AE5" s="1830"/>
      <c r="AF5" s="1830"/>
      <c r="AG5" s="1830"/>
      <c r="AH5" s="1830"/>
      <c r="AI5" s="1830"/>
      <c r="AJ5" s="1830"/>
      <c r="AK5" s="1830"/>
      <c r="AL5" s="1830"/>
      <c r="AM5" s="1830"/>
      <c r="AN5" s="1830"/>
      <c r="AO5" s="1830"/>
      <c r="AP5" s="1830"/>
      <c r="AQ5" s="1830"/>
      <c r="AR5" s="1831"/>
    </row>
    <row r="6" spans="1:44" x14ac:dyDescent="0.2">
      <c r="A6" s="1829" t="s">
        <v>5</v>
      </c>
      <c r="B6" s="1829"/>
      <c r="C6" s="1829"/>
      <c r="D6" s="1829"/>
      <c r="E6" s="579"/>
      <c r="F6" s="1853">
        <v>2540203113</v>
      </c>
      <c r="G6" s="1853"/>
      <c r="H6" s="1853"/>
      <c r="I6" s="1853"/>
      <c r="J6" s="1853"/>
      <c r="K6" s="1853"/>
      <c r="L6" s="1853"/>
      <c r="M6" s="1853"/>
      <c r="N6" s="1853"/>
      <c r="O6" s="1853"/>
      <c r="P6" s="1853"/>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c r="AP6" s="1853"/>
      <c r="AQ6" s="1853"/>
      <c r="AR6" s="1854"/>
    </row>
    <row r="7" spans="1:44" x14ac:dyDescent="0.2">
      <c r="A7" s="1829" t="s">
        <v>6</v>
      </c>
      <c r="B7" s="1829"/>
      <c r="C7" s="1829"/>
      <c r="D7" s="1829"/>
      <c r="E7" s="579"/>
      <c r="F7" s="1830" t="s">
        <v>697</v>
      </c>
      <c r="G7" s="1830"/>
      <c r="H7" s="1830"/>
      <c r="I7" s="1830"/>
      <c r="J7" s="1830"/>
      <c r="K7" s="1830"/>
      <c r="L7" s="1830"/>
      <c r="M7" s="1830"/>
      <c r="N7" s="1830"/>
      <c r="O7" s="1830"/>
      <c r="P7" s="1830"/>
      <c r="Q7" s="1830"/>
      <c r="R7" s="1830"/>
      <c r="S7" s="1830"/>
      <c r="T7" s="1830"/>
      <c r="U7" s="1830"/>
      <c r="V7" s="1830"/>
      <c r="W7" s="1830"/>
      <c r="X7" s="1830"/>
      <c r="Y7" s="1830"/>
      <c r="Z7" s="1830"/>
      <c r="AA7" s="1830"/>
      <c r="AB7" s="1830"/>
      <c r="AC7" s="1830"/>
      <c r="AD7" s="1830"/>
      <c r="AE7" s="1830"/>
      <c r="AF7" s="1830"/>
      <c r="AG7" s="1830"/>
      <c r="AH7" s="1830"/>
      <c r="AI7" s="1830"/>
      <c r="AJ7" s="1830"/>
      <c r="AK7" s="1830"/>
      <c r="AL7" s="1830"/>
      <c r="AM7" s="1830"/>
      <c r="AN7" s="1830"/>
      <c r="AO7" s="1830"/>
      <c r="AP7" s="1830"/>
      <c r="AQ7" s="1830"/>
      <c r="AR7" s="1831"/>
    </row>
    <row r="8" spans="1:44" x14ac:dyDescent="0.2">
      <c r="A8" s="1829" t="s">
        <v>7</v>
      </c>
      <c r="B8" s="1829"/>
      <c r="C8" s="1829"/>
      <c r="D8" s="1829"/>
      <c r="E8" s="579"/>
      <c r="F8" s="1830" t="s">
        <v>675</v>
      </c>
      <c r="G8" s="1830"/>
      <c r="H8" s="1830"/>
      <c r="I8" s="1830"/>
      <c r="J8" s="1830"/>
      <c r="K8" s="1830"/>
      <c r="L8" s="1830"/>
      <c r="M8" s="1830"/>
      <c r="N8" s="1830"/>
      <c r="O8" s="1830"/>
      <c r="P8" s="1830"/>
      <c r="Q8" s="1830"/>
      <c r="R8" s="1830"/>
      <c r="S8" s="1830"/>
      <c r="T8" s="1830"/>
      <c r="U8" s="1830"/>
      <c r="V8" s="1830"/>
      <c r="W8" s="1830"/>
      <c r="X8" s="1830"/>
      <c r="Y8" s="1830"/>
      <c r="Z8" s="1830"/>
      <c r="AA8" s="1830"/>
      <c r="AB8" s="1830"/>
      <c r="AC8" s="1830"/>
      <c r="AD8" s="1830"/>
      <c r="AE8" s="1830"/>
      <c r="AF8" s="1830"/>
      <c r="AG8" s="1830"/>
      <c r="AH8" s="1830"/>
      <c r="AI8" s="1830"/>
      <c r="AJ8" s="1830"/>
      <c r="AK8" s="1830"/>
      <c r="AL8" s="1830"/>
      <c r="AM8" s="1830"/>
      <c r="AN8" s="1830"/>
      <c r="AO8" s="1830"/>
      <c r="AP8" s="1830"/>
      <c r="AQ8" s="1830"/>
      <c r="AR8" s="1831"/>
    </row>
    <row r="9" spans="1:44" ht="15" customHeight="1" x14ac:dyDescent="0.2">
      <c r="A9" s="1832" t="s">
        <v>8</v>
      </c>
      <c r="B9" s="1835" t="s">
        <v>9</v>
      </c>
      <c r="C9" s="1838" t="s">
        <v>10</v>
      </c>
      <c r="D9" s="1839"/>
      <c r="E9" s="1844" t="s">
        <v>27</v>
      </c>
      <c r="F9" s="1847" t="s">
        <v>11</v>
      </c>
      <c r="G9" s="1850" t="s">
        <v>12</v>
      </c>
      <c r="H9" s="1851"/>
      <c r="I9" s="1851"/>
      <c r="J9" s="1851"/>
      <c r="K9" s="1851"/>
      <c r="L9" s="1852"/>
      <c r="M9" s="1847" t="s">
        <v>687</v>
      </c>
      <c r="N9" s="1865" t="s">
        <v>1191</v>
      </c>
      <c r="O9" s="1866"/>
      <c r="P9" s="1867"/>
      <c r="Q9" s="1865" t="s">
        <v>1192</v>
      </c>
      <c r="R9" s="1866"/>
      <c r="S9" s="1867"/>
      <c r="T9" s="1865" t="s">
        <v>1193</v>
      </c>
      <c r="U9" s="1866"/>
      <c r="V9" s="1867"/>
      <c r="W9" s="1861" t="s">
        <v>1243</v>
      </c>
      <c r="X9" s="1863" t="s">
        <v>710</v>
      </c>
      <c r="Y9" s="1844" t="s">
        <v>28</v>
      </c>
      <c r="Z9" s="1910" t="s">
        <v>30</v>
      </c>
      <c r="AA9" s="1913" t="s">
        <v>31</v>
      </c>
      <c r="AB9" s="1858" t="s">
        <v>57</v>
      </c>
      <c r="AC9" s="1858" t="s">
        <v>660</v>
      </c>
      <c r="AD9" s="1858" t="s">
        <v>661</v>
      </c>
      <c r="AE9" s="1858" t="s">
        <v>783</v>
      </c>
      <c r="AF9" s="1858" t="s">
        <v>662</v>
      </c>
      <c r="AG9" s="1858" t="s">
        <v>663</v>
      </c>
      <c r="AH9" s="1950" t="s">
        <v>737</v>
      </c>
      <c r="AI9" s="1885" t="s">
        <v>664</v>
      </c>
      <c r="AJ9" s="1885" t="s">
        <v>661</v>
      </c>
      <c r="AK9" s="1885" t="s">
        <v>783</v>
      </c>
      <c r="AL9" s="1885" t="s">
        <v>662</v>
      </c>
      <c r="AM9" s="1885" t="s">
        <v>663</v>
      </c>
      <c r="AN9" s="1855" t="s">
        <v>671</v>
      </c>
      <c r="AO9" s="1888" t="s">
        <v>64</v>
      </c>
      <c r="AP9" s="1888" t="s">
        <v>195</v>
      </c>
      <c r="AQ9" s="1847" t="s">
        <v>781</v>
      </c>
      <c r="AR9" s="1847" t="s">
        <v>14</v>
      </c>
    </row>
    <row r="10" spans="1:44" ht="55.5" customHeight="1" x14ac:dyDescent="0.2">
      <c r="A10" s="1833"/>
      <c r="B10" s="1836"/>
      <c r="C10" s="1840"/>
      <c r="D10" s="1841"/>
      <c r="E10" s="1845"/>
      <c r="F10" s="1848"/>
      <c r="G10" s="1847" t="s">
        <v>15</v>
      </c>
      <c r="H10" s="1847" t="s">
        <v>16</v>
      </c>
      <c r="I10" s="1847" t="s">
        <v>17</v>
      </c>
      <c r="J10" s="1907" t="s">
        <v>18</v>
      </c>
      <c r="K10" s="1908"/>
      <c r="L10" s="1909"/>
      <c r="M10" s="1848"/>
      <c r="N10" s="1868"/>
      <c r="O10" s="1869"/>
      <c r="P10" s="1870"/>
      <c r="Q10" s="1868"/>
      <c r="R10" s="1869"/>
      <c r="S10" s="1870"/>
      <c r="T10" s="1868"/>
      <c r="U10" s="1869"/>
      <c r="V10" s="1870"/>
      <c r="W10" s="1861"/>
      <c r="X10" s="1864"/>
      <c r="Y10" s="1845"/>
      <c r="Z10" s="1911"/>
      <c r="AA10" s="1914"/>
      <c r="AB10" s="1859"/>
      <c r="AC10" s="1859"/>
      <c r="AD10" s="1859"/>
      <c r="AE10" s="1859"/>
      <c r="AF10" s="1859"/>
      <c r="AG10" s="1859"/>
      <c r="AH10" s="1950"/>
      <c r="AI10" s="1886"/>
      <c r="AJ10" s="1886"/>
      <c r="AK10" s="1886"/>
      <c r="AL10" s="1886"/>
      <c r="AM10" s="1886"/>
      <c r="AN10" s="1856"/>
      <c r="AO10" s="1889"/>
      <c r="AP10" s="1889"/>
      <c r="AQ10" s="1848"/>
      <c r="AR10" s="1848"/>
    </row>
    <row r="11" spans="1:44" ht="68" x14ac:dyDescent="0.2">
      <c r="A11" s="1834"/>
      <c r="B11" s="1837"/>
      <c r="C11" s="1842"/>
      <c r="D11" s="1843"/>
      <c r="E11" s="1846"/>
      <c r="F11" s="1849"/>
      <c r="G11" s="1849"/>
      <c r="H11" s="1849"/>
      <c r="I11" s="1849"/>
      <c r="J11" s="531" t="s">
        <v>20</v>
      </c>
      <c r="K11" s="532" t="s">
        <v>33</v>
      </c>
      <c r="L11" s="574" t="s">
        <v>19</v>
      </c>
      <c r="M11" s="1849"/>
      <c r="N11" s="530" t="s">
        <v>58</v>
      </c>
      <c r="O11" s="530" t="s">
        <v>779</v>
      </c>
      <c r="P11" s="530" t="s">
        <v>1182</v>
      </c>
      <c r="Q11" s="530" t="s">
        <v>58</v>
      </c>
      <c r="R11" s="530" t="s">
        <v>779</v>
      </c>
      <c r="S11" s="530" t="s">
        <v>1182</v>
      </c>
      <c r="T11" s="530" t="s">
        <v>58</v>
      </c>
      <c r="U11" s="530" t="s">
        <v>779</v>
      </c>
      <c r="V11" s="530" t="s">
        <v>1182</v>
      </c>
      <c r="W11" s="1862"/>
      <c r="X11" s="1864"/>
      <c r="Y11" s="1846"/>
      <c r="Z11" s="1912"/>
      <c r="AA11" s="1915"/>
      <c r="AB11" s="1860"/>
      <c r="AC11" s="1860"/>
      <c r="AD11" s="1860"/>
      <c r="AE11" s="1860"/>
      <c r="AF11" s="1860"/>
      <c r="AG11" s="1860"/>
      <c r="AH11" s="1950"/>
      <c r="AI11" s="1887"/>
      <c r="AJ11" s="1887"/>
      <c r="AK11" s="1887"/>
      <c r="AL11" s="1887"/>
      <c r="AM11" s="1887"/>
      <c r="AN11" s="1857"/>
      <c r="AO11" s="1890"/>
      <c r="AP11" s="1889"/>
      <c r="AQ11" s="1849"/>
      <c r="AR11" s="1849"/>
    </row>
    <row r="12" spans="1:44" ht="63" customHeight="1" x14ac:dyDescent="0.2">
      <c r="A12" s="1871" t="s">
        <v>176</v>
      </c>
      <c r="B12" s="1874" t="s">
        <v>112</v>
      </c>
      <c r="C12" s="1877" t="s">
        <v>177</v>
      </c>
      <c r="D12" s="1878"/>
      <c r="E12" s="1883">
        <v>25</v>
      </c>
      <c r="F12" s="1884" t="s">
        <v>178</v>
      </c>
      <c r="G12" s="1891" t="s">
        <v>179</v>
      </c>
      <c r="H12" s="1891" t="s">
        <v>180</v>
      </c>
      <c r="I12" s="1892" t="s">
        <v>24</v>
      </c>
      <c r="J12" s="1893" t="s">
        <v>712</v>
      </c>
      <c r="K12" s="1893">
        <v>0.8</v>
      </c>
      <c r="L12" s="1892">
        <v>2019</v>
      </c>
      <c r="M12" s="1895">
        <v>1</v>
      </c>
      <c r="N12" s="1938"/>
      <c r="O12" s="1938"/>
      <c r="P12" s="1941"/>
      <c r="Q12" s="1938"/>
      <c r="R12" s="1938"/>
      <c r="S12" s="1941"/>
      <c r="T12" s="1938"/>
      <c r="U12" s="1938"/>
      <c r="V12" s="1941"/>
      <c r="W12" s="1919">
        <v>1</v>
      </c>
      <c r="X12" s="1922">
        <v>0</v>
      </c>
      <c r="Y12" s="580">
        <v>69</v>
      </c>
      <c r="Z12" s="581" t="s">
        <v>1216</v>
      </c>
      <c r="AA12" s="582">
        <v>0.33300000000000002</v>
      </c>
      <c r="AB12" s="583">
        <v>8.3000000000000004E-2</v>
      </c>
      <c r="AC12" s="584">
        <v>0.08</v>
      </c>
      <c r="AD12" s="585" t="s">
        <v>924</v>
      </c>
      <c r="AE12" s="584" t="s">
        <v>562</v>
      </c>
      <c r="AF12" s="584" t="s">
        <v>923</v>
      </c>
      <c r="AG12" s="584" t="s">
        <v>922</v>
      </c>
      <c r="AH12" s="583">
        <v>8.3000000000000004E-2</v>
      </c>
      <c r="AI12" s="584">
        <v>0.08</v>
      </c>
      <c r="AJ12" s="585" t="s">
        <v>924</v>
      </c>
      <c r="AK12" s="584" t="s">
        <v>562</v>
      </c>
      <c r="AL12" s="584" t="s">
        <v>923</v>
      </c>
      <c r="AM12" s="584" t="s">
        <v>922</v>
      </c>
      <c r="AN12" s="583">
        <v>8.3000000000000004E-2</v>
      </c>
      <c r="AO12" s="583">
        <v>8.3000000000000004E-2</v>
      </c>
      <c r="AP12" s="586" t="s">
        <v>196</v>
      </c>
      <c r="AQ12" s="1902"/>
      <c r="AR12" s="1904" t="s">
        <v>53</v>
      </c>
    </row>
    <row r="13" spans="1:44" ht="65" customHeight="1" x14ac:dyDescent="0.2">
      <c r="A13" s="1872"/>
      <c r="B13" s="1875"/>
      <c r="C13" s="1879"/>
      <c r="D13" s="1880"/>
      <c r="E13" s="1883"/>
      <c r="F13" s="1884"/>
      <c r="G13" s="1891"/>
      <c r="H13" s="1891"/>
      <c r="I13" s="1892"/>
      <c r="J13" s="1893"/>
      <c r="K13" s="1894"/>
      <c r="L13" s="1892"/>
      <c r="M13" s="1895"/>
      <c r="N13" s="1939"/>
      <c r="O13" s="1939"/>
      <c r="P13" s="1942"/>
      <c r="Q13" s="1939"/>
      <c r="R13" s="1939"/>
      <c r="S13" s="1942"/>
      <c r="T13" s="1939"/>
      <c r="U13" s="1939"/>
      <c r="V13" s="1942"/>
      <c r="W13" s="1920"/>
      <c r="X13" s="1920"/>
      <c r="Y13" s="580">
        <v>70</v>
      </c>
      <c r="Z13" s="587" t="s">
        <v>1217</v>
      </c>
      <c r="AA13" s="582">
        <v>0.33300000000000002</v>
      </c>
      <c r="AB13" s="583">
        <v>8.3000000000000004E-2</v>
      </c>
      <c r="AC13" s="584">
        <v>0</v>
      </c>
      <c r="AD13" s="588"/>
      <c r="AE13" s="584"/>
      <c r="AF13" s="584"/>
      <c r="AG13" s="584"/>
      <c r="AH13" s="583">
        <v>8.3000000000000004E-2</v>
      </c>
      <c r="AI13" s="584">
        <v>0</v>
      </c>
      <c r="AJ13" s="588"/>
      <c r="AK13" s="584"/>
      <c r="AL13" s="584"/>
      <c r="AM13" s="584"/>
      <c r="AN13" s="583">
        <v>8.3000000000000004E-2</v>
      </c>
      <c r="AO13" s="583">
        <v>8.3000000000000004E-2</v>
      </c>
      <c r="AP13" s="585" t="s">
        <v>50</v>
      </c>
      <c r="AQ13" s="1903"/>
      <c r="AR13" s="1905"/>
    </row>
    <row r="14" spans="1:44" ht="34" x14ac:dyDescent="0.2">
      <c r="A14" s="1872"/>
      <c r="B14" s="1875"/>
      <c r="C14" s="1879"/>
      <c r="D14" s="1880"/>
      <c r="E14" s="1883"/>
      <c r="F14" s="1884"/>
      <c r="G14" s="1891"/>
      <c r="H14" s="1891"/>
      <c r="I14" s="1892"/>
      <c r="J14" s="1893"/>
      <c r="K14" s="1894"/>
      <c r="L14" s="1892"/>
      <c r="M14" s="1895"/>
      <c r="N14" s="1940"/>
      <c r="O14" s="1940"/>
      <c r="P14" s="1943"/>
      <c r="Q14" s="1940"/>
      <c r="R14" s="1940"/>
      <c r="S14" s="1943"/>
      <c r="T14" s="1940"/>
      <c r="U14" s="1940"/>
      <c r="V14" s="1943"/>
      <c r="W14" s="1921"/>
      <c r="X14" s="1921"/>
      <c r="Y14" s="589">
        <v>71</v>
      </c>
      <c r="Z14" s="590" t="s">
        <v>1218</v>
      </c>
      <c r="AA14" s="582">
        <v>0.33300000000000002</v>
      </c>
      <c r="AB14" s="583">
        <v>0.17499999999999999</v>
      </c>
      <c r="AC14" s="591">
        <v>0</v>
      </c>
      <c r="AD14" s="592"/>
      <c r="AE14" s="584"/>
      <c r="AF14" s="584"/>
      <c r="AG14" s="584"/>
      <c r="AH14" s="583"/>
      <c r="AI14" s="591"/>
      <c r="AJ14" s="592"/>
      <c r="AK14" s="584"/>
      <c r="AL14" s="584"/>
      <c r="AM14" s="584"/>
      <c r="AN14" s="583">
        <v>0.17499999999999999</v>
      </c>
      <c r="AO14" s="583"/>
      <c r="AP14" s="585" t="s">
        <v>50</v>
      </c>
      <c r="AQ14" s="1903"/>
      <c r="AR14" s="1905"/>
    </row>
    <row r="15" spans="1:44" ht="47" customHeight="1" x14ac:dyDescent="0.2">
      <c r="A15" s="1872"/>
      <c r="B15" s="1875"/>
      <c r="C15" s="1879"/>
      <c r="D15" s="1880"/>
      <c r="E15" s="1929">
        <v>26</v>
      </c>
      <c r="F15" s="1932" t="s">
        <v>181</v>
      </c>
      <c r="G15" s="1932" t="s">
        <v>182</v>
      </c>
      <c r="H15" s="1932" t="s">
        <v>1194</v>
      </c>
      <c r="I15" s="1871" t="s">
        <v>24</v>
      </c>
      <c r="J15" s="1919">
        <v>0.23499999999999999</v>
      </c>
      <c r="K15" s="1935" t="s">
        <v>713</v>
      </c>
      <c r="L15" s="1871">
        <v>2019</v>
      </c>
      <c r="M15" s="1945">
        <v>0.45</v>
      </c>
      <c r="N15" s="1944"/>
      <c r="O15" s="1944"/>
      <c r="P15" s="1951"/>
      <c r="Q15" s="1944"/>
      <c r="R15" s="1944"/>
      <c r="S15" s="1951"/>
      <c r="T15" s="1944">
        <v>7</v>
      </c>
      <c r="U15" s="1944">
        <v>44</v>
      </c>
      <c r="V15" s="1945">
        <f>T15/U15</f>
        <v>0.15909090909090909</v>
      </c>
      <c r="W15" s="1945">
        <v>0.45</v>
      </c>
      <c r="X15" s="1945">
        <v>0.5</v>
      </c>
      <c r="Y15" s="580">
        <v>72</v>
      </c>
      <c r="Z15" s="593" t="s">
        <v>1219</v>
      </c>
      <c r="AA15" s="582">
        <v>0.33300000000000002</v>
      </c>
      <c r="AB15" s="583">
        <v>8.3000000000000004E-2</v>
      </c>
      <c r="AC15" s="594">
        <v>8.3000000000000004E-2</v>
      </c>
      <c r="AD15" s="585" t="s">
        <v>925</v>
      </c>
      <c r="AE15" s="595" t="s">
        <v>829</v>
      </c>
      <c r="AF15" s="595" t="s">
        <v>829</v>
      </c>
      <c r="AG15" s="595" t="s">
        <v>830</v>
      </c>
      <c r="AH15" s="583">
        <v>8.3000000000000004E-2</v>
      </c>
      <c r="AI15" s="594">
        <v>8.3000000000000004E-2</v>
      </c>
      <c r="AJ15" s="585" t="s">
        <v>925</v>
      </c>
      <c r="AK15" s="595" t="s">
        <v>829</v>
      </c>
      <c r="AL15" s="595" t="s">
        <v>829</v>
      </c>
      <c r="AM15" s="595" t="s">
        <v>830</v>
      </c>
      <c r="AN15" s="583">
        <v>8.3000000000000004E-2</v>
      </c>
      <c r="AO15" s="583">
        <v>8.3000000000000004E-2</v>
      </c>
      <c r="AP15" s="586" t="s">
        <v>197</v>
      </c>
      <c r="AQ15" s="596"/>
      <c r="AR15" s="1905"/>
    </row>
    <row r="16" spans="1:44" ht="47" customHeight="1" x14ac:dyDescent="0.2">
      <c r="A16" s="1872"/>
      <c r="B16" s="1875"/>
      <c r="C16" s="1879"/>
      <c r="D16" s="1880"/>
      <c r="E16" s="1930"/>
      <c r="F16" s="1933"/>
      <c r="G16" s="1933"/>
      <c r="H16" s="1933"/>
      <c r="I16" s="1872"/>
      <c r="J16" s="1920"/>
      <c r="K16" s="1936"/>
      <c r="L16" s="1872"/>
      <c r="M16" s="1946"/>
      <c r="N16" s="1939"/>
      <c r="O16" s="1939"/>
      <c r="P16" s="1942"/>
      <c r="Q16" s="1939"/>
      <c r="R16" s="1939"/>
      <c r="S16" s="1942"/>
      <c r="T16" s="1939"/>
      <c r="U16" s="1939"/>
      <c r="V16" s="1946"/>
      <c r="W16" s="1946"/>
      <c r="X16" s="1946"/>
      <c r="Y16" s="580">
        <v>73</v>
      </c>
      <c r="Z16" s="272" t="s">
        <v>1220</v>
      </c>
      <c r="AA16" s="582">
        <v>0.33300000000000002</v>
      </c>
      <c r="AB16" s="583">
        <v>8.3000000000000004E-2</v>
      </c>
      <c r="AC16" s="597">
        <v>8.3000000000000004E-2</v>
      </c>
      <c r="AD16" s="588" t="s">
        <v>926</v>
      </c>
      <c r="AE16" s="595" t="s">
        <v>831</v>
      </c>
      <c r="AF16" s="595" t="s">
        <v>831</v>
      </c>
      <c r="AG16" s="585" t="s">
        <v>832</v>
      </c>
      <c r="AH16" s="583">
        <v>8.3000000000000004E-2</v>
      </c>
      <c r="AI16" s="597">
        <v>8.3000000000000004E-2</v>
      </c>
      <c r="AJ16" s="588" t="s">
        <v>926</v>
      </c>
      <c r="AK16" s="595" t="s">
        <v>831</v>
      </c>
      <c r="AL16" s="595" t="s">
        <v>831</v>
      </c>
      <c r="AM16" s="585" t="s">
        <v>832</v>
      </c>
      <c r="AN16" s="583">
        <v>8.3000000000000004E-2</v>
      </c>
      <c r="AO16" s="583">
        <v>8.3000000000000004E-2</v>
      </c>
      <c r="AP16" s="586" t="s">
        <v>198</v>
      </c>
      <c r="AQ16" s="598"/>
      <c r="AR16" s="1905"/>
    </row>
    <row r="17" spans="1:44" ht="47" customHeight="1" x14ac:dyDescent="0.2">
      <c r="A17" s="1872"/>
      <c r="B17" s="1875"/>
      <c r="C17" s="1879"/>
      <c r="D17" s="1880"/>
      <c r="E17" s="1930"/>
      <c r="F17" s="1933"/>
      <c r="G17" s="1933"/>
      <c r="H17" s="1933"/>
      <c r="I17" s="1872"/>
      <c r="J17" s="1920"/>
      <c r="K17" s="1936"/>
      <c r="L17" s="1872"/>
      <c r="M17" s="1946"/>
      <c r="N17" s="1939"/>
      <c r="O17" s="1939"/>
      <c r="P17" s="1942"/>
      <c r="Q17" s="1939"/>
      <c r="R17" s="1939"/>
      <c r="S17" s="1942"/>
      <c r="T17" s="1939"/>
      <c r="U17" s="1939"/>
      <c r="V17" s="1946"/>
      <c r="W17" s="1946"/>
      <c r="X17" s="1946"/>
      <c r="Y17" s="580">
        <v>74</v>
      </c>
      <c r="Z17" s="272" t="s">
        <v>1221</v>
      </c>
      <c r="AA17" s="582">
        <v>0.33300000000000002</v>
      </c>
      <c r="AB17" s="583">
        <v>8.3000000000000004E-2</v>
      </c>
      <c r="AC17" s="597">
        <v>8.3000000000000004E-2</v>
      </c>
      <c r="AD17" s="599" t="s">
        <v>930</v>
      </c>
      <c r="AE17" s="595" t="s">
        <v>563</v>
      </c>
      <c r="AF17" s="595" t="s">
        <v>563</v>
      </c>
      <c r="AG17" s="595" t="s">
        <v>564</v>
      </c>
      <c r="AH17" s="583">
        <v>8.3000000000000004E-2</v>
      </c>
      <c r="AI17" s="597">
        <v>8.3000000000000004E-2</v>
      </c>
      <c r="AJ17" s="599" t="s">
        <v>930</v>
      </c>
      <c r="AK17" s="595" t="s">
        <v>563</v>
      </c>
      <c r="AL17" s="595" t="s">
        <v>563</v>
      </c>
      <c r="AM17" s="595" t="s">
        <v>564</v>
      </c>
      <c r="AN17" s="583">
        <v>8.3000000000000004E-2</v>
      </c>
      <c r="AO17" s="583">
        <v>8.3000000000000004E-2</v>
      </c>
      <c r="AP17" s="585" t="s">
        <v>50</v>
      </c>
      <c r="AQ17" s="598"/>
      <c r="AR17" s="1905"/>
    </row>
    <row r="18" spans="1:44" ht="47" customHeight="1" x14ac:dyDescent="0.2">
      <c r="A18" s="1872"/>
      <c r="B18" s="1875"/>
      <c r="C18" s="1879"/>
      <c r="D18" s="1880"/>
      <c r="E18" s="1931"/>
      <c r="F18" s="1934"/>
      <c r="G18" s="1934"/>
      <c r="H18" s="1934"/>
      <c r="I18" s="1873"/>
      <c r="J18" s="1921"/>
      <c r="K18" s="1937"/>
      <c r="L18" s="1873"/>
      <c r="M18" s="1947"/>
      <c r="N18" s="1940"/>
      <c r="O18" s="1940"/>
      <c r="P18" s="1943"/>
      <c r="Q18" s="1940"/>
      <c r="R18" s="1940"/>
      <c r="S18" s="1943"/>
      <c r="T18" s="1940"/>
      <c r="U18" s="1940"/>
      <c r="V18" s="1947"/>
      <c r="W18" s="1947"/>
      <c r="X18" s="1947"/>
      <c r="Y18" s="580">
        <v>75</v>
      </c>
      <c r="Z18" s="600" t="s">
        <v>1222</v>
      </c>
      <c r="AA18" s="282">
        <v>1</v>
      </c>
      <c r="AB18" s="599">
        <v>0.5</v>
      </c>
      <c r="AC18" s="601">
        <v>0.5</v>
      </c>
      <c r="AD18" s="599" t="s">
        <v>927</v>
      </c>
      <c r="AE18" s="601" t="s">
        <v>834</v>
      </c>
      <c r="AF18" s="601" t="s">
        <v>834</v>
      </c>
      <c r="AG18" s="601" t="s">
        <v>835</v>
      </c>
      <c r="AH18" s="601">
        <v>0.5</v>
      </c>
      <c r="AI18" s="601">
        <v>0.5</v>
      </c>
      <c r="AJ18" s="599" t="s">
        <v>927</v>
      </c>
      <c r="AK18" s="601" t="s">
        <v>834</v>
      </c>
      <c r="AL18" s="601" t="s">
        <v>834</v>
      </c>
      <c r="AM18" s="601" t="s">
        <v>835</v>
      </c>
      <c r="AN18" s="599"/>
      <c r="AO18" s="599">
        <v>0.5</v>
      </c>
      <c r="AP18" s="585" t="s">
        <v>50</v>
      </c>
      <c r="AQ18" s="602"/>
      <c r="AR18" s="1905"/>
    </row>
    <row r="19" spans="1:44" ht="47" customHeight="1" x14ac:dyDescent="0.2">
      <c r="A19" s="1872"/>
      <c r="B19" s="1875"/>
      <c r="C19" s="1879"/>
      <c r="D19" s="1880"/>
      <c r="E19" s="1871">
        <v>27</v>
      </c>
      <c r="F19" s="1884" t="s">
        <v>186</v>
      </c>
      <c r="G19" s="1884" t="s">
        <v>187</v>
      </c>
      <c r="H19" s="1884" t="s">
        <v>188</v>
      </c>
      <c r="I19" s="1898" t="s">
        <v>24</v>
      </c>
      <c r="J19" s="1900">
        <v>0.87</v>
      </c>
      <c r="K19" s="1901" t="s">
        <v>714</v>
      </c>
      <c r="L19" s="1901">
        <v>2019</v>
      </c>
      <c r="M19" s="1918">
        <v>0.9</v>
      </c>
      <c r="N19" s="1896">
        <f>3+3+3</f>
        <v>9</v>
      </c>
      <c r="O19" s="1896">
        <f>3+4+4</f>
        <v>11</v>
      </c>
      <c r="P19" s="1925">
        <f>N19/O19</f>
        <v>0.81818181818181823</v>
      </c>
      <c r="Q19" s="1896">
        <f>1+0+4</f>
        <v>5</v>
      </c>
      <c r="R19" s="1896">
        <f>2+1+4</f>
        <v>7</v>
      </c>
      <c r="S19" s="1925">
        <f>Q19/R19</f>
        <v>0.7142857142857143</v>
      </c>
      <c r="T19" s="1896">
        <f>N19+Q19</f>
        <v>14</v>
      </c>
      <c r="U19" s="1896">
        <f>O19+R19</f>
        <v>18</v>
      </c>
      <c r="V19" s="1925">
        <f>T19/U19</f>
        <v>0.77777777777777779</v>
      </c>
      <c r="W19" s="1923">
        <v>0.9</v>
      </c>
      <c r="X19" s="1923">
        <f>(V19/W19)/2</f>
        <v>0.43209876543209874</v>
      </c>
      <c r="Y19" s="575">
        <v>76</v>
      </c>
      <c r="Z19" s="603" t="s">
        <v>1223</v>
      </c>
      <c r="AA19" s="595">
        <v>0.5</v>
      </c>
      <c r="AB19" s="594">
        <v>0.125</v>
      </c>
      <c r="AC19" s="594">
        <v>0.125</v>
      </c>
      <c r="AD19" s="604" t="s">
        <v>928</v>
      </c>
      <c r="AE19" s="595" t="s">
        <v>563</v>
      </c>
      <c r="AF19" s="595" t="s">
        <v>563</v>
      </c>
      <c r="AG19" s="595" t="s">
        <v>564</v>
      </c>
      <c r="AH19" s="594">
        <v>0.125</v>
      </c>
      <c r="AI19" s="594">
        <v>0.125</v>
      </c>
      <c r="AJ19" s="604" t="s">
        <v>928</v>
      </c>
      <c r="AK19" s="595" t="s">
        <v>563</v>
      </c>
      <c r="AL19" s="595" t="s">
        <v>563</v>
      </c>
      <c r="AM19" s="595" t="s">
        <v>564</v>
      </c>
      <c r="AN19" s="594">
        <v>0.125</v>
      </c>
      <c r="AO19" s="594">
        <v>0.125</v>
      </c>
      <c r="AP19" s="586" t="s">
        <v>199</v>
      </c>
      <c r="AR19" s="1905"/>
    </row>
    <row r="20" spans="1:44" ht="187" x14ac:dyDescent="0.2">
      <c r="A20" s="1872"/>
      <c r="B20" s="1875"/>
      <c r="C20" s="1879"/>
      <c r="D20" s="1880"/>
      <c r="E20" s="1873"/>
      <c r="F20" s="1884"/>
      <c r="G20" s="1884"/>
      <c r="H20" s="1884"/>
      <c r="I20" s="1899"/>
      <c r="J20" s="1900"/>
      <c r="K20" s="1901"/>
      <c r="L20" s="1901"/>
      <c r="M20" s="1918"/>
      <c r="N20" s="1897"/>
      <c r="O20" s="1897"/>
      <c r="P20" s="1926"/>
      <c r="Q20" s="1897"/>
      <c r="R20" s="1897"/>
      <c r="S20" s="1926"/>
      <c r="T20" s="1897"/>
      <c r="U20" s="1897"/>
      <c r="V20" s="1926"/>
      <c r="W20" s="1924"/>
      <c r="X20" s="1924"/>
      <c r="Y20" s="575">
        <v>77</v>
      </c>
      <c r="Z20" s="603" t="s">
        <v>1224</v>
      </c>
      <c r="AA20" s="595">
        <v>0.5</v>
      </c>
      <c r="AB20" s="595"/>
      <c r="AC20" s="595">
        <v>0.16600000000000001</v>
      </c>
      <c r="AD20" s="604" t="s">
        <v>929</v>
      </c>
      <c r="AE20" s="595" t="s">
        <v>563</v>
      </c>
      <c r="AF20" s="595" t="s">
        <v>563</v>
      </c>
      <c r="AG20" s="595" t="s">
        <v>564</v>
      </c>
      <c r="AH20" s="594">
        <v>0.16600000000000001</v>
      </c>
      <c r="AI20" s="595">
        <v>0.16600000000000001</v>
      </c>
      <c r="AJ20" s="604" t="s">
        <v>929</v>
      </c>
      <c r="AK20" s="595" t="s">
        <v>563</v>
      </c>
      <c r="AL20" s="595" t="s">
        <v>563</v>
      </c>
      <c r="AM20" s="595" t="s">
        <v>564</v>
      </c>
      <c r="AN20" s="594">
        <v>0.16600000000000001</v>
      </c>
      <c r="AO20" s="594">
        <v>0.16600000000000001</v>
      </c>
      <c r="AP20" s="586" t="s">
        <v>200</v>
      </c>
      <c r="AR20" s="1905"/>
    </row>
    <row r="21" spans="1:44" ht="187" x14ac:dyDescent="0.2">
      <c r="A21" s="1872"/>
      <c r="B21" s="1875"/>
      <c r="C21" s="1879"/>
      <c r="D21" s="1880"/>
      <c r="E21" s="605">
        <v>28</v>
      </c>
      <c r="F21" s="536" t="s">
        <v>189</v>
      </c>
      <c r="G21" s="536" t="s">
        <v>190</v>
      </c>
      <c r="H21" s="536" t="s">
        <v>191</v>
      </c>
      <c r="I21" s="606" t="s">
        <v>24</v>
      </c>
      <c r="J21" s="595">
        <v>0.93</v>
      </c>
      <c r="K21" s="606" t="s">
        <v>715</v>
      </c>
      <c r="L21" s="606">
        <v>2019</v>
      </c>
      <c r="M21" s="595">
        <v>0.94</v>
      </c>
      <c r="N21" s="607"/>
      <c r="O21" s="607"/>
      <c r="P21" s="595"/>
      <c r="Q21" s="607"/>
      <c r="R21" s="607"/>
      <c r="S21" s="595"/>
      <c r="T21" s="607">
        <v>27</v>
      </c>
      <c r="U21" s="607">
        <v>44</v>
      </c>
      <c r="V21" s="595">
        <f>T21/U21</f>
        <v>0.61363636363636365</v>
      </c>
      <c r="W21" s="595">
        <v>0.94</v>
      </c>
      <c r="X21" s="595">
        <f>(V21/W21)/2</f>
        <v>0.32640232108317219</v>
      </c>
      <c r="Y21" s="575">
        <v>78</v>
      </c>
      <c r="Z21" s="603" t="s">
        <v>1225</v>
      </c>
      <c r="AA21" s="595">
        <v>1</v>
      </c>
      <c r="AB21" s="595"/>
      <c r="AC21" s="595">
        <v>0.33300000000000002</v>
      </c>
      <c r="AD21" s="604" t="s">
        <v>931</v>
      </c>
      <c r="AE21" s="595" t="s">
        <v>563</v>
      </c>
      <c r="AF21" s="595" t="s">
        <v>563</v>
      </c>
      <c r="AG21" s="595" t="s">
        <v>564</v>
      </c>
      <c r="AH21" s="594">
        <v>0.33300000000000002</v>
      </c>
      <c r="AI21" s="595">
        <v>0.33300000000000002</v>
      </c>
      <c r="AJ21" s="604" t="s">
        <v>931</v>
      </c>
      <c r="AK21" s="595" t="s">
        <v>563</v>
      </c>
      <c r="AL21" s="595" t="s">
        <v>563</v>
      </c>
      <c r="AM21" s="595" t="s">
        <v>564</v>
      </c>
      <c r="AN21" s="594">
        <v>0.33300000000000002</v>
      </c>
      <c r="AO21" s="594">
        <v>0.33300000000000002</v>
      </c>
      <c r="AP21" s="586" t="s">
        <v>201</v>
      </c>
      <c r="AR21" s="1905"/>
    </row>
    <row r="22" spans="1:44" ht="90" customHeight="1" x14ac:dyDescent="0.2">
      <c r="A22" s="1872"/>
      <c r="B22" s="1875"/>
      <c r="C22" s="1879"/>
      <c r="D22" s="1880"/>
      <c r="E22" s="1871">
        <v>29</v>
      </c>
      <c r="F22" s="1891" t="s">
        <v>192</v>
      </c>
      <c r="G22" s="1891" t="s">
        <v>193</v>
      </c>
      <c r="H22" s="1891" t="s">
        <v>194</v>
      </c>
      <c r="I22" s="1898" t="s">
        <v>24</v>
      </c>
      <c r="J22" s="1900">
        <v>0.50209999999999999</v>
      </c>
      <c r="K22" s="1891" t="s">
        <v>716</v>
      </c>
      <c r="L22" s="1891">
        <v>2019</v>
      </c>
      <c r="M22" s="1916">
        <v>0.52210000000000001</v>
      </c>
      <c r="N22" s="1896">
        <v>95</v>
      </c>
      <c r="O22" s="1896">
        <v>1053</v>
      </c>
      <c r="P22" s="1927">
        <f>N22/O22</f>
        <v>9.0218423551756882E-2</v>
      </c>
      <c r="Q22" s="1896">
        <v>45</v>
      </c>
      <c r="R22" s="1896">
        <v>1053</v>
      </c>
      <c r="S22" s="1927">
        <f>Q22/R22</f>
        <v>4.2735042735042736E-2</v>
      </c>
      <c r="T22" s="1896">
        <f>N22+Q22</f>
        <v>140</v>
      </c>
      <c r="U22" s="1896">
        <v>1053</v>
      </c>
      <c r="V22" s="1927">
        <f>T22/U22</f>
        <v>0.13295346628679963</v>
      </c>
      <c r="W22" s="1925">
        <v>0.52</v>
      </c>
      <c r="X22" s="1925">
        <f>(V22/W22)/2</f>
        <v>0.12783987142961503</v>
      </c>
      <c r="Y22" s="1917">
        <v>79</v>
      </c>
      <c r="Z22" s="603" t="s">
        <v>1226</v>
      </c>
      <c r="AA22" s="595">
        <v>0.5</v>
      </c>
      <c r="AB22" s="597">
        <v>0.125</v>
      </c>
      <c r="AC22" s="594">
        <v>0.125</v>
      </c>
      <c r="AD22" s="604" t="s">
        <v>932</v>
      </c>
      <c r="AE22" s="1948" t="s">
        <v>833</v>
      </c>
      <c r="AF22" s="1948" t="s">
        <v>566</v>
      </c>
      <c r="AG22" s="1948" t="s">
        <v>567</v>
      </c>
      <c r="AH22" s="597">
        <v>0.125</v>
      </c>
      <c r="AI22" s="594">
        <v>0.125</v>
      </c>
      <c r="AJ22" s="604" t="s">
        <v>932</v>
      </c>
      <c r="AK22" s="1948" t="s">
        <v>833</v>
      </c>
      <c r="AL22" s="1948" t="s">
        <v>566</v>
      </c>
      <c r="AM22" s="1948" t="s">
        <v>567</v>
      </c>
      <c r="AN22" s="597">
        <v>0.125</v>
      </c>
      <c r="AO22" s="597">
        <v>0.125</v>
      </c>
      <c r="AP22" s="586" t="s">
        <v>202</v>
      </c>
      <c r="AR22" s="1905"/>
    </row>
    <row r="23" spans="1:44" ht="51" x14ac:dyDescent="0.2">
      <c r="A23" s="1873"/>
      <c r="B23" s="1876"/>
      <c r="C23" s="1881"/>
      <c r="D23" s="1882"/>
      <c r="E23" s="1873"/>
      <c r="F23" s="1891"/>
      <c r="G23" s="1891"/>
      <c r="H23" s="1891"/>
      <c r="I23" s="1899"/>
      <c r="J23" s="1901"/>
      <c r="K23" s="1891"/>
      <c r="L23" s="1891"/>
      <c r="M23" s="1891"/>
      <c r="N23" s="1897"/>
      <c r="O23" s="1897"/>
      <c r="P23" s="1928"/>
      <c r="Q23" s="1897"/>
      <c r="R23" s="1897"/>
      <c r="S23" s="1928"/>
      <c r="T23" s="1897"/>
      <c r="U23" s="1897"/>
      <c r="V23" s="1928"/>
      <c r="W23" s="1926"/>
      <c r="X23" s="1926"/>
      <c r="Y23" s="1917"/>
      <c r="Z23" s="608" t="s">
        <v>1227</v>
      </c>
      <c r="AA23" s="609">
        <v>0.5</v>
      </c>
      <c r="AB23" s="610"/>
      <c r="AC23" s="611"/>
      <c r="AD23" s="605"/>
      <c r="AE23" s="1949"/>
      <c r="AF23" s="1949"/>
      <c r="AG23" s="1949"/>
      <c r="AH23" s="585">
        <v>0.25</v>
      </c>
      <c r="AI23" s="611"/>
      <c r="AJ23" s="605"/>
      <c r="AK23" s="1949"/>
      <c r="AL23" s="1949"/>
      <c r="AM23" s="1949"/>
      <c r="AN23" s="585"/>
      <c r="AO23" s="585">
        <v>0.25</v>
      </c>
      <c r="AP23" s="585" t="s">
        <v>50</v>
      </c>
      <c r="AR23" s="1906"/>
    </row>
  </sheetData>
  <mergeCells count="140">
    <mergeCell ref="W15:W18"/>
    <mergeCell ref="X15:X18"/>
    <mergeCell ref="L15:L18"/>
    <mergeCell ref="M15:M18"/>
    <mergeCell ref="N15:N18"/>
    <mergeCell ref="O15:O18"/>
    <mergeCell ref="P15:P18"/>
    <mergeCell ref="Q15:Q18"/>
    <mergeCell ref="R15:R18"/>
    <mergeCell ref="S15:S18"/>
    <mergeCell ref="T15:T18"/>
    <mergeCell ref="AC9:AC11"/>
    <mergeCell ref="AD9:AD11"/>
    <mergeCell ref="AE9:AE11"/>
    <mergeCell ref="AE22:AE23"/>
    <mergeCell ref="AF22:AF23"/>
    <mergeCell ref="AG22:AG23"/>
    <mergeCell ref="AM9:AM11"/>
    <mergeCell ref="AK22:AK23"/>
    <mergeCell ref="AL22:AL23"/>
    <mergeCell ref="AM22:AM23"/>
    <mergeCell ref="AH9:AH11"/>
    <mergeCell ref="N12:N14"/>
    <mergeCell ref="O12:O14"/>
    <mergeCell ref="P12:P14"/>
    <mergeCell ref="T9:V10"/>
    <mergeCell ref="T12:T14"/>
    <mergeCell ref="U12:U14"/>
    <mergeCell ref="V12:V14"/>
    <mergeCell ref="T19:T20"/>
    <mergeCell ref="U19:U20"/>
    <mergeCell ref="V19:V20"/>
    <mergeCell ref="U15:U18"/>
    <mergeCell ref="V15:V18"/>
    <mergeCell ref="Q12:Q14"/>
    <mergeCell ref="R12:R14"/>
    <mergeCell ref="S12:S14"/>
    <mergeCell ref="Q19:Q20"/>
    <mergeCell ref="R19:R20"/>
    <mergeCell ref="S19:S20"/>
    <mergeCell ref="E15:E18"/>
    <mergeCell ref="F15:F18"/>
    <mergeCell ref="G15:G18"/>
    <mergeCell ref="H15:H18"/>
    <mergeCell ref="I15:I18"/>
    <mergeCell ref="J15:J18"/>
    <mergeCell ref="K15:K18"/>
    <mergeCell ref="O19:O20"/>
    <mergeCell ref="P19:P20"/>
    <mergeCell ref="X22:X23"/>
    <mergeCell ref="L22:L23"/>
    <mergeCell ref="W22:W23"/>
    <mergeCell ref="T22:T23"/>
    <mergeCell ref="U22:U23"/>
    <mergeCell ref="V22:V23"/>
    <mergeCell ref="E19:E20"/>
    <mergeCell ref="F19:F20"/>
    <mergeCell ref="G19:G20"/>
    <mergeCell ref="H19:H20"/>
    <mergeCell ref="I19:I20"/>
    <mergeCell ref="J19:J20"/>
    <mergeCell ref="K19:K20"/>
    <mergeCell ref="N22:N23"/>
    <mergeCell ref="O22:O23"/>
    <mergeCell ref="P22:P23"/>
    <mergeCell ref="Q22:Q23"/>
    <mergeCell ref="R22:R23"/>
    <mergeCell ref="S22:S23"/>
    <mergeCell ref="AQ12:AQ14"/>
    <mergeCell ref="AR12:AR23"/>
    <mergeCell ref="F22:F23"/>
    <mergeCell ref="AR9:AR11"/>
    <mergeCell ref="AL9:AL11"/>
    <mergeCell ref="G10:G11"/>
    <mergeCell ref="H10:H11"/>
    <mergeCell ref="I10:I11"/>
    <mergeCell ref="J10:L10"/>
    <mergeCell ref="AG9:AG11"/>
    <mergeCell ref="AP9:AP11"/>
    <mergeCell ref="M9:M11"/>
    <mergeCell ref="Y9:Y11"/>
    <mergeCell ref="Z9:Z11"/>
    <mergeCell ref="AQ9:AQ11"/>
    <mergeCell ref="AA9:AA11"/>
    <mergeCell ref="L19:L20"/>
    <mergeCell ref="M22:M23"/>
    <mergeCell ref="Y22:Y23"/>
    <mergeCell ref="M19:M20"/>
    <mergeCell ref="W12:W14"/>
    <mergeCell ref="X12:X14"/>
    <mergeCell ref="W19:W20"/>
    <mergeCell ref="X19:X20"/>
    <mergeCell ref="A12:A23"/>
    <mergeCell ref="B12:B23"/>
    <mergeCell ref="C12:D23"/>
    <mergeCell ref="E12:E14"/>
    <mergeCell ref="F12:F14"/>
    <mergeCell ref="AI9:AI11"/>
    <mergeCell ref="AJ9:AJ11"/>
    <mergeCell ref="AK9:AK11"/>
    <mergeCell ref="AO9:AO11"/>
    <mergeCell ref="AF9:AF11"/>
    <mergeCell ref="G12:G14"/>
    <mergeCell ref="H12:H14"/>
    <mergeCell ref="I12:I14"/>
    <mergeCell ref="J12:J14"/>
    <mergeCell ref="K12:K14"/>
    <mergeCell ref="L12:L14"/>
    <mergeCell ref="E22:E23"/>
    <mergeCell ref="M12:M14"/>
    <mergeCell ref="N19:N20"/>
    <mergeCell ref="G22:G23"/>
    <mergeCell ref="H22:H23"/>
    <mergeCell ref="I22:I23"/>
    <mergeCell ref="J22:J23"/>
    <mergeCell ref="K22:K23"/>
    <mergeCell ref="A1:AR1"/>
    <mergeCell ref="A2:AR2"/>
    <mergeCell ref="A3:AR3"/>
    <mergeCell ref="A4:AR4"/>
    <mergeCell ref="A5:D5"/>
    <mergeCell ref="F5:AR5"/>
    <mergeCell ref="A9:A11"/>
    <mergeCell ref="B9:B11"/>
    <mergeCell ref="C9:D11"/>
    <mergeCell ref="E9:E11"/>
    <mergeCell ref="F9:F11"/>
    <mergeCell ref="G9:L9"/>
    <mergeCell ref="A6:D6"/>
    <mergeCell ref="F6:AR6"/>
    <mergeCell ref="A7:D7"/>
    <mergeCell ref="F7:AR7"/>
    <mergeCell ref="A8:D8"/>
    <mergeCell ref="F8:AR8"/>
    <mergeCell ref="AN9:AN11"/>
    <mergeCell ref="AB9:AB11"/>
    <mergeCell ref="W9:W11"/>
    <mergeCell ref="X9:X11"/>
    <mergeCell ref="N9:P10"/>
    <mergeCell ref="Q9:S10"/>
  </mergeCells>
  <dataValidations count="1">
    <dataValidation type="list" allowBlank="1" showInputMessage="1" showErrorMessage="1" sqref="C12" xr:uid="{00000000-0002-0000-0400-000000000000}">
      <formula1>#REF!</formula1>
    </dataValidation>
  </dataValidations>
  <hyperlinks>
    <hyperlink ref="AR12" r:id="rId1" xr:uid="{00000000-0004-0000-0400-000000000000}"/>
    <hyperlink ref="AP12" r:id="rId2" xr:uid="{00000000-0004-0000-0400-000001000000}"/>
    <hyperlink ref="AP15" r:id="rId3" xr:uid="{00000000-0004-0000-0400-000002000000}"/>
    <hyperlink ref="AP16" r:id="rId4" xr:uid="{00000000-0004-0000-0400-000003000000}"/>
    <hyperlink ref="AP19" r:id="rId5" xr:uid="{00000000-0004-0000-0400-000004000000}"/>
    <hyperlink ref="AP20" r:id="rId6" xr:uid="{00000000-0004-0000-0400-000005000000}"/>
    <hyperlink ref="AP21" r:id="rId7" xr:uid="{00000000-0004-0000-0400-000006000000}"/>
    <hyperlink ref="AP22" r:id="rId8" xr:uid="{00000000-0004-0000-0400-000007000000}"/>
  </hyperlinks>
  <pageMargins left="0.7" right="0.7" top="0.75" bottom="0.75" header="0.3" footer="0.3"/>
  <legacyDrawing r:id="rId9"/>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Y24"/>
  <sheetViews>
    <sheetView topLeftCell="F1" zoomScale="125" zoomScaleNormal="110" workbookViewId="0">
      <selection activeCell="W9" sqref="W9:W11"/>
    </sheetView>
  </sheetViews>
  <sheetFormatPr baseColWidth="10" defaultRowHeight="15" x14ac:dyDescent="0.2"/>
  <cols>
    <col min="5" max="5" width="5.33203125" customWidth="1"/>
    <col min="14" max="14" width="10" hidden="1" customWidth="1"/>
    <col min="15" max="15" width="11" hidden="1" customWidth="1"/>
    <col min="16" max="16" width="9.83203125" hidden="1" customWidth="1"/>
    <col min="17" max="17" width="10" hidden="1" customWidth="1"/>
    <col min="18" max="18" width="10.5" hidden="1" customWidth="1"/>
    <col min="19" max="19" width="9.83203125" hidden="1" customWidth="1"/>
    <col min="20" max="20" width="10" customWidth="1"/>
    <col min="21" max="21" width="11" customWidth="1"/>
    <col min="22" max="22" width="8.33203125" customWidth="1"/>
    <col min="25" max="25" width="6.33203125" customWidth="1"/>
    <col min="26" max="26" width="23.5" customWidth="1"/>
    <col min="31" max="31" width="15.5" customWidth="1"/>
    <col min="32" max="32" width="15.1640625" customWidth="1"/>
    <col min="33" max="33" width="19.5" customWidth="1"/>
    <col min="34" max="34" width="18.5" customWidth="1"/>
    <col min="36" max="36" width="13.6640625" customWidth="1"/>
    <col min="37" max="37" width="15.5" customWidth="1"/>
    <col min="38" max="38" width="15.1640625" customWidth="1"/>
    <col min="39" max="39" width="19.5" customWidth="1"/>
    <col min="40" max="40" width="18.5" customWidth="1"/>
    <col min="43" max="43" width="15.5" customWidth="1"/>
    <col min="44" max="44" width="15.1640625" customWidth="1"/>
    <col min="45" max="45" width="19.5" customWidth="1"/>
    <col min="46" max="46" width="18.5" customWidth="1"/>
  </cols>
  <sheetData>
    <row r="1" spans="1:51" x14ac:dyDescent="0.2">
      <c r="A1" s="1981" t="s">
        <v>0</v>
      </c>
      <c r="B1" s="1981"/>
      <c r="C1" s="1981"/>
      <c r="D1" s="1981"/>
      <c r="E1" s="1981"/>
      <c r="F1" s="1981"/>
      <c r="G1" s="1981"/>
      <c r="H1" s="1981"/>
      <c r="I1" s="1981"/>
      <c r="J1" s="1981"/>
      <c r="K1" s="1981"/>
      <c r="L1" s="1981"/>
      <c r="M1" s="1981"/>
      <c r="N1" s="1981"/>
      <c r="O1" s="1981"/>
      <c r="P1" s="1981"/>
      <c r="Q1" s="1981"/>
      <c r="R1" s="1981"/>
      <c r="S1" s="1981"/>
      <c r="T1" s="1981"/>
      <c r="U1" s="1981"/>
      <c r="V1" s="1981"/>
      <c r="W1" s="1981"/>
      <c r="X1" s="1981"/>
      <c r="Y1" s="1981"/>
      <c r="Z1" s="1981"/>
      <c r="AA1" s="1981"/>
      <c r="AB1" s="1981"/>
      <c r="AC1" s="1981"/>
      <c r="AD1" s="1981"/>
      <c r="AE1" s="1981"/>
      <c r="AF1" s="1981"/>
      <c r="AG1" s="1981"/>
      <c r="AH1" s="1981"/>
      <c r="AI1" s="1981"/>
      <c r="AJ1" s="1981"/>
      <c r="AK1" s="1981"/>
      <c r="AL1" s="1981"/>
      <c r="AM1" s="1981"/>
      <c r="AN1" s="1981"/>
      <c r="AO1" s="1981"/>
      <c r="AP1" s="1981"/>
      <c r="AQ1" s="1981"/>
      <c r="AR1" s="1981"/>
      <c r="AS1" s="1981"/>
      <c r="AT1" s="1981"/>
      <c r="AU1" s="1981"/>
      <c r="AV1" s="1981"/>
      <c r="AW1" s="1981"/>
      <c r="AX1" s="1981"/>
      <c r="AY1" s="1981"/>
    </row>
    <row r="2" spans="1:51" x14ac:dyDescent="0.2">
      <c r="A2" s="1981" t="s">
        <v>1</v>
      </c>
      <c r="B2" s="1981"/>
      <c r="C2" s="1981"/>
      <c r="D2" s="1981"/>
      <c r="E2" s="1981"/>
      <c r="F2" s="1981"/>
      <c r="G2" s="1981"/>
      <c r="H2" s="1981"/>
      <c r="I2" s="1981"/>
      <c r="J2" s="1981"/>
      <c r="K2" s="1981"/>
      <c r="L2" s="1981"/>
      <c r="M2" s="1981"/>
      <c r="N2" s="1981"/>
      <c r="O2" s="1981"/>
      <c r="P2" s="1981"/>
      <c r="Q2" s="1981"/>
      <c r="R2" s="1981"/>
      <c r="S2" s="1981"/>
      <c r="T2" s="1981"/>
      <c r="U2" s="1981"/>
      <c r="V2" s="1981"/>
      <c r="W2" s="1981"/>
      <c r="X2" s="1981"/>
      <c r="Y2" s="1981"/>
      <c r="Z2" s="1981"/>
      <c r="AA2" s="1981"/>
      <c r="AB2" s="1981"/>
      <c r="AC2" s="1981"/>
      <c r="AD2" s="1981"/>
      <c r="AE2" s="1981"/>
      <c r="AF2" s="1981"/>
      <c r="AG2" s="1981"/>
      <c r="AH2" s="1981"/>
      <c r="AI2" s="1981"/>
      <c r="AJ2" s="1981"/>
      <c r="AK2" s="1981"/>
      <c r="AL2" s="1981"/>
      <c r="AM2" s="1981"/>
      <c r="AN2" s="1981"/>
      <c r="AO2" s="1981"/>
      <c r="AP2" s="1981"/>
      <c r="AQ2" s="1981"/>
      <c r="AR2" s="1981"/>
      <c r="AS2" s="1981"/>
      <c r="AT2" s="1981"/>
      <c r="AU2" s="1981"/>
      <c r="AV2" s="1981"/>
      <c r="AW2" s="1981"/>
      <c r="AX2" s="1981"/>
      <c r="AY2" s="1981"/>
    </row>
    <row r="3" spans="1:51" x14ac:dyDescent="0.2">
      <c r="A3" s="1981" t="s">
        <v>2</v>
      </c>
      <c r="B3" s="1981"/>
      <c r="C3" s="1981"/>
      <c r="D3" s="1981"/>
      <c r="E3" s="1981"/>
      <c r="F3" s="1981"/>
      <c r="G3" s="1981"/>
      <c r="H3" s="1981"/>
      <c r="I3" s="1981"/>
      <c r="J3" s="1981"/>
      <c r="K3" s="1981"/>
      <c r="L3" s="1981"/>
      <c r="M3" s="1981"/>
      <c r="N3" s="1981"/>
      <c r="O3" s="1981"/>
      <c r="P3" s="1981"/>
      <c r="Q3" s="1981"/>
      <c r="R3" s="1981"/>
      <c r="S3" s="1981"/>
      <c r="T3" s="1981"/>
      <c r="U3" s="1981"/>
      <c r="V3" s="1981"/>
      <c r="W3" s="1981"/>
      <c r="X3" s="1981"/>
      <c r="Y3" s="1981"/>
      <c r="Z3" s="1981"/>
      <c r="AA3" s="1981"/>
      <c r="AB3" s="1981"/>
      <c r="AC3" s="1981"/>
      <c r="AD3" s="1981"/>
      <c r="AE3" s="1981"/>
      <c r="AF3" s="1981"/>
      <c r="AG3" s="1981"/>
      <c r="AH3" s="1981"/>
      <c r="AI3" s="1981"/>
      <c r="AJ3" s="1981"/>
      <c r="AK3" s="1981"/>
      <c r="AL3" s="1981"/>
      <c r="AM3" s="1981"/>
      <c r="AN3" s="1981"/>
      <c r="AO3" s="1981"/>
      <c r="AP3" s="1981"/>
      <c r="AQ3" s="1981"/>
      <c r="AR3" s="1981"/>
      <c r="AS3" s="1981"/>
      <c r="AT3" s="1981"/>
      <c r="AU3" s="1981"/>
      <c r="AV3" s="1981"/>
      <c r="AW3" s="1981"/>
      <c r="AX3" s="1981"/>
      <c r="AY3" s="1981"/>
    </row>
    <row r="4" spans="1:51" x14ac:dyDescent="0.2">
      <c r="A4" s="1982" t="s">
        <v>3</v>
      </c>
      <c r="B4" s="1982"/>
      <c r="C4" s="1982"/>
      <c r="D4" s="1982"/>
      <c r="E4" s="1982"/>
      <c r="F4" s="1982"/>
      <c r="G4" s="1982"/>
      <c r="H4" s="1982"/>
      <c r="I4" s="1982"/>
      <c r="J4" s="1982"/>
      <c r="K4" s="1982"/>
      <c r="L4" s="1982"/>
      <c r="M4" s="1982"/>
      <c r="N4" s="1982"/>
      <c r="O4" s="1982"/>
      <c r="P4" s="1982"/>
      <c r="Q4" s="1982"/>
      <c r="R4" s="1982"/>
      <c r="S4" s="1982"/>
      <c r="T4" s="1982"/>
      <c r="U4" s="1982"/>
      <c r="V4" s="1982"/>
      <c r="W4" s="1982"/>
      <c r="X4" s="1982"/>
      <c r="Y4" s="1982"/>
      <c r="Z4" s="1982"/>
      <c r="AA4" s="1982"/>
      <c r="AB4" s="1982"/>
      <c r="AC4" s="1982"/>
      <c r="AD4" s="1982"/>
      <c r="AE4" s="1982"/>
      <c r="AF4" s="1982"/>
      <c r="AG4" s="1982"/>
      <c r="AH4" s="1982"/>
      <c r="AI4" s="1982"/>
      <c r="AJ4" s="1982"/>
      <c r="AK4" s="1982"/>
      <c r="AL4" s="1982"/>
      <c r="AM4" s="1982"/>
      <c r="AN4" s="1982"/>
      <c r="AO4" s="1982"/>
      <c r="AP4" s="1982"/>
      <c r="AQ4" s="1982"/>
      <c r="AR4" s="1982"/>
      <c r="AS4" s="1982"/>
      <c r="AT4" s="1982"/>
      <c r="AU4" s="1982"/>
      <c r="AV4" s="1982"/>
      <c r="AW4" s="1982"/>
      <c r="AX4" s="1982"/>
      <c r="AY4" s="1982"/>
    </row>
    <row r="5" spans="1:51" x14ac:dyDescent="0.2">
      <c r="A5" s="1952" t="s">
        <v>4</v>
      </c>
      <c r="B5" s="1952"/>
      <c r="C5" s="1952"/>
      <c r="D5" s="1952"/>
      <c r="E5" s="23"/>
      <c r="F5" s="1953" t="s">
        <v>42</v>
      </c>
      <c r="G5" s="1953"/>
      <c r="H5" s="1953"/>
      <c r="I5" s="1953"/>
      <c r="J5" s="1953"/>
      <c r="K5" s="1953"/>
      <c r="L5" s="1953"/>
      <c r="M5" s="1953"/>
      <c r="N5" s="1953"/>
      <c r="O5" s="1953"/>
      <c r="P5" s="1953"/>
      <c r="Q5" s="1953"/>
      <c r="R5" s="1953"/>
      <c r="S5" s="1953"/>
      <c r="T5" s="1953"/>
      <c r="U5" s="1953"/>
      <c r="V5" s="1953"/>
      <c r="W5" s="1953"/>
      <c r="X5" s="1953"/>
      <c r="Y5" s="1953"/>
      <c r="Z5" s="1953"/>
      <c r="AA5" s="1953"/>
      <c r="AB5" s="1953"/>
      <c r="AC5" s="1953"/>
      <c r="AD5" s="1953"/>
      <c r="AE5" s="1953"/>
      <c r="AF5" s="1953"/>
      <c r="AG5" s="1953"/>
      <c r="AH5" s="1953"/>
      <c r="AI5" s="1953"/>
      <c r="AJ5" s="1953"/>
      <c r="AK5" s="1953"/>
      <c r="AL5" s="1953"/>
      <c r="AM5" s="1953"/>
      <c r="AN5" s="1953"/>
      <c r="AO5" s="1953"/>
      <c r="AP5" s="1953"/>
      <c r="AQ5" s="1953"/>
      <c r="AR5" s="1953"/>
      <c r="AS5" s="1953"/>
      <c r="AT5" s="1953"/>
      <c r="AU5" s="1953"/>
      <c r="AV5" s="1953"/>
      <c r="AW5" s="1953"/>
      <c r="AX5" s="1953"/>
      <c r="AY5" s="1954"/>
    </row>
    <row r="6" spans="1:51" x14ac:dyDescent="0.2">
      <c r="A6" s="1952" t="s">
        <v>5</v>
      </c>
      <c r="B6" s="1952"/>
      <c r="C6" s="1952"/>
      <c r="D6" s="1952"/>
      <c r="E6" s="23"/>
      <c r="F6" s="1995">
        <v>2540203113</v>
      </c>
      <c r="G6" s="1995"/>
      <c r="H6" s="1995"/>
      <c r="I6" s="1995"/>
      <c r="J6" s="1995"/>
      <c r="K6" s="1995"/>
      <c r="L6" s="1995"/>
      <c r="M6" s="1995"/>
      <c r="N6" s="1995"/>
      <c r="O6" s="1995"/>
      <c r="P6" s="1995"/>
      <c r="Q6" s="1995"/>
      <c r="R6" s="1995"/>
      <c r="S6" s="1995"/>
      <c r="T6" s="1995"/>
      <c r="U6" s="1995"/>
      <c r="V6" s="1995"/>
      <c r="W6" s="1995"/>
      <c r="X6" s="1995"/>
      <c r="Y6" s="1995"/>
      <c r="Z6" s="1995"/>
      <c r="AA6" s="1995"/>
      <c r="AB6" s="1995"/>
      <c r="AC6" s="1995"/>
      <c r="AD6" s="1995"/>
      <c r="AE6" s="1995"/>
      <c r="AF6" s="1995"/>
      <c r="AG6" s="1995"/>
      <c r="AH6" s="1995"/>
      <c r="AI6" s="1995"/>
      <c r="AJ6" s="1995"/>
      <c r="AK6" s="1995"/>
      <c r="AL6" s="1995"/>
      <c r="AM6" s="1995"/>
      <c r="AN6" s="1995"/>
      <c r="AO6" s="1995"/>
      <c r="AP6" s="1995"/>
      <c r="AQ6" s="1995"/>
      <c r="AR6" s="1995"/>
      <c r="AS6" s="1995"/>
      <c r="AT6" s="1995"/>
      <c r="AU6" s="1995"/>
      <c r="AV6" s="1995"/>
      <c r="AW6" s="1995"/>
      <c r="AX6" s="1995"/>
      <c r="AY6" s="1996"/>
    </row>
    <row r="7" spans="1:51" x14ac:dyDescent="0.2">
      <c r="A7" s="1952" t="s">
        <v>6</v>
      </c>
      <c r="B7" s="1952"/>
      <c r="C7" s="1952"/>
      <c r="D7" s="1952"/>
      <c r="E7" s="23"/>
      <c r="F7" s="1953" t="s">
        <v>697</v>
      </c>
      <c r="G7" s="1953"/>
      <c r="H7" s="1953"/>
      <c r="I7" s="1953"/>
      <c r="J7" s="1953"/>
      <c r="K7" s="1953"/>
      <c r="L7" s="1953"/>
      <c r="M7" s="1953"/>
      <c r="N7" s="1953"/>
      <c r="O7" s="1953"/>
      <c r="P7" s="1953"/>
      <c r="Q7" s="1953"/>
      <c r="R7" s="1953"/>
      <c r="S7" s="1953"/>
      <c r="T7" s="1953"/>
      <c r="U7" s="1953"/>
      <c r="V7" s="1953"/>
      <c r="W7" s="1953"/>
      <c r="X7" s="1953"/>
      <c r="Y7" s="1953"/>
      <c r="Z7" s="1953"/>
      <c r="AA7" s="1953"/>
      <c r="AB7" s="1953"/>
      <c r="AC7" s="1953"/>
      <c r="AD7" s="1953"/>
      <c r="AE7" s="1953"/>
      <c r="AF7" s="1953"/>
      <c r="AG7" s="1953"/>
      <c r="AH7" s="1953"/>
      <c r="AI7" s="1953"/>
      <c r="AJ7" s="1953"/>
      <c r="AK7" s="1953"/>
      <c r="AL7" s="1953"/>
      <c r="AM7" s="1953"/>
      <c r="AN7" s="1953"/>
      <c r="AO7" s="1953"/>
      <c r="AP7" s="1953"/>
      <c r="AQ7" s="1953"/>
      <c r="AR7" s="1953"/>
      <c r="AS7" s="1953"/>
      <c r="AT7" s="1953"/>
      <c r="AU7" s="1953"/>
      <c r="AV7" s="1953"/>
      <c r="AW7" s="1953"/>
      <c r="AX7" s="1953"/>
      <c r="AY7" s="1954"/>
    </row>
    <row r="8" spans="1:51" x14ac:dyDescent="0.2">
      <c r="A8" s="1952" t="s">
        <v>7</v>
      </c>
      <c r="B8" s="1952"/>
      <c r="C8" s="1952"/>
      <c r="D8" s="1952"/>
      <c r="E8" s="23"/>
      <c r="F8" s="1953" t="s">
        <v>698</v>
      </c>
      <c r="G8" s="1953"/>
      <c r="H8" s="1953"/>
      <c r="I8" s="1953"/>
      <c r="J8" s="1953"/>
      <c r="K8" s="1953"/>
      <c r="L8" s="1953"/>
      <c r="M8" s="1953"/>
      <c r="N8" s="1953"/>
      <c r="O8" s="1953"/>
      <c r="P8" s="1953"/>
      <c r="Q8" s="1953"/>
      <c r="R8" s="1953"/>
      <c r="S8" s="1953"/>
      <c r="T8" s="1953"/>
      <c r="U8" s="1953"/>
      <c r="V8" s="1953"/>
      <c r="W8" s="1953"/>
      <c r="X8" s="1953"/>
      <c r="Y8" s="1953"/>
      <c r="Z8" s="1953"/>
      <c r="AA8" s="1953"/>
      <c r="AB8" s="1953"/>
      <c r="AC8" s="1953"/>
      <c r="AD8" s="1953"/>
      <c r="AE8" s="1953"/>
      <c r="AF8" s="1953"/>
      <c r="AG8" s="1953"/>
      <c r="AH8" s="1953"/>
      <c r="AI8" s="1953"/>
      <c r="AJ8" s="1953"/>
      <c r="AK8" s="1953"/>
      <c r="AL8" s="1953"/>
      <c r="AM8" s="1953"/>
      <c r="AN8" s="1953"/>
      <c r="AO8" s="1953"/>
      <c r="AP8" s="1953"/>
      <c r="AQ8" s="1953"/>
      <c r="AR8" s="1953"/>
      <c r="AS8" s="1953"/>
      <c r="AT8" s="1953"/>
      <c r="AU8" s="1953"/>
      <c r="AV8" s="1953"/>
      <c r="AW8" s="1953"/>
      <c r="AX8" s="1953"/>
      <c r="AY8" s="1954"/>
    </row>
    <row r="9" spans="1:51" ht="15" customHeight="1" x14ac:dyDescent="0.2">
      <c r="A9" s="1989" t="s">
        <v>8</v>
      </c>
      <c r="B9" s="1992" t="s">
        <v>9</v>
      </c>
      <c r="C9" s="1955" t="s">
        <v>10</v>
      </c>
      <c r="D9" s="1956"/>
      <c r="E9" s="1961" t="s">
        <v>27</v>
      </c>
      <c r="F9" s="1964" t="s">
        <v>11</v>
      </c>
      <c r="G9" s="1967" t="s">
        <v>12</v>
      </c>
      <c r="H9" s="1968"/>
      <c r="I9" s="1968"/>
      <c r="J9" s="1968"/>
      <c r="K9" s="1968"/>
      <c r="L9" s="1969"/>
      <c r="M9" s="1964" t="s">
        <v>687</v>
      </c>
      <c r="N9" s="1791" t="s">
        <v>659</v>
      </c>
      <c r="O9" s="1792"/>
      <c r="P9" s="1793"/>
      <c r="Q9" s="1791" t="s">
        <v>737</v>
      </c>
      <c r="R9" s="1792"/>
      <c r="S9" s="1793"/>
      <c r="T9" s="1791" t="s">
        <v>1127</v>
      </c>
      <c r="U9" s="1792"/>
      <c r="V9" s="1793"/>
      <c r="W9" s="1986" t="s">
        <v>1243</v>
      </c>
      <c r="X9" s="1986" t="s">
        <v>710</v>
      </c>
      <c r="Y9" s="1961" t="s">
        <v>28</v>
      </c>
      <c r="Z9" s="1970" t="s">
        <v>30</v>
      </c>
      <c r="AA9" s="1983" t="s">
        <v>31</v>
      </c>
      <c r="AB9" s="1797" t="s">
        <v>57</v>
      </c>
      <c r="AC9" s="1797" t="s">
        <v>659</v>
      </c>
      <c r="AD9" s="1797" t="s">
        <v>660</v>
      </c>
      <c r="AE9" s="1797" t="s">
        <v>661</v>
      </c>
      <c r="AF9" s="1797" t="s">
        <v>789</v>
      </c>
      <c r="AG9" s="1797" t="s">
        <v>662</v>
      </c>
      <c r="AH9" s="1797" t="s">
        <v>663</v>
      </c>
      <c r="AI9" s="1803" t="s">
        <v>737</v>
      </c>
      <c r="AJ9" s="1803" t="s">
        <v>664</v>
      </c>
      <c r="AK9" s="1803" t="s">
        <v>661</v>
      </c>
      <c r="AL9" s="1803" t="s">
        <v>789</v>
      </c>
      <c r="AM9" s="1803" t="s">
        <v>662</v>
      </c>
      <c r="AN9" s="1803" t="s">
        <v>663</v>
      </c>
      <c r="AO9" s="1973" t="s">
        <v>737</v>
      </c>
      <c r="AP9" s="1973" t="s">
        <v>660</v>
      </c>
      <c r="AQ9" s="1973" t="s">
        <v>661</v>
      </c>
      <c r="AR9" s="1973" t="s">
        <v>789</v>
      </c>
      <c r="AS9" s="1973" t="s">
        <v>662</v>
      </c>
      <c r="AT9" s="1973" t="s">
        <v>663</v>
      </c>
      <c r="AU9" s="1976" t="s">
        <v>63</v>
      </c>
      <c r="AV9" s="1976" t="s">
        <v>673</v>
      </c>
      <c r="AW9" s="1964" t="s">
        <v>29</v>
      </c>
      <c r="AX9" s="1964" t="s">
        <v>65</v>
      </c>
      <c r="AY9" s="1964" t="s">
        <v>14</v>
      </c>
    </row>
    <row r="10" spans="1:51" ht="35" customHeight="1" x14ac:dyDescent="0.2">
      <c r="A10" s="1990"/>
      <c r="B10" s="1993"/>
      <c r="C10" s="1957"/>
      <c r="D10" s="1958"/>
      <c r="E10" s="1962"/>
      <c r="F10" s="1965"/>
      <c r="G10" s="1964" t="s">
        <v>15</v>
      </c>
      <c r="H10" s="1964" t="s">
        <v>16</v>
      </c>
      <c r="I10" s="1964" t="s">
        <v>17</v>
      </c>
      <c r="J10" s="1978" t="s">
        <v>18</v>
      </c>
      <c r="K10" s="1979"/>
      <c r="L10" s="1980"/>
      <c r="M10" s="1965"/>
      <c r="N10" s="1794"/>
      <c r="O10" s="1795"/>
      <c r="P10" s="1796"/>
      <c r="Q10" s="1794"/>
      <c r="R10" s="1795"/>
      <c r="S10" s="1796"/>
      <c r="T10" s="1794"/>
      <c r="U10" s="1795"/>
      <c r="V10" s="1796"/>
      <c r="W10" s="1987"/>
      <c r="X10" s="1987"/>
      <c r="Y10" s="1962"/>
      <c r="Z10" s="1971"/>
      <c r="AA10" s="1984"/>
      <c r="AB10" s="1798"/>
      <c r="AC10" s="1798"/>
      <c r="AD10" s="1798"/>
      <c r="AE10" s="1798"/>
      <c r="AF10" s="1798"/>
      <c r="AG10" s="1798"/>
      <c r="AH10" s="1798"/>
      <c r="AI10" s="1804"/>
      <c r="AJ10" s="1804"/>
      <c r="AK10" s="1804"/>
      <c r="AL10" s="1804"/>
      <c r="AM10" s="1804"/>
      <c r="AN10" s="1804"/>
      <c r="AO10" s="1974"/>
      <c r="AP10" s="1974"/>
      <c r="AQ10" s="1974"/>
      <c r="AR10" s="1974"/>
      <c r="AS10" s="1974"/>
      <c r="AT10" s="1974"/>
      <c r="AU10" s="1977"/>
      <c r="AV10" s="1977"/>
      <c r="AW10" s="1965"/>
      <c r="AX10" s="1965"/>
      <c r="AY10" s="1965"/>
    </row>
    <row r="11" spans="1:51" ht="24" x14ac:dyDescent="0.2">
      <c r="A11" s="1991"/>
      <c r="B11" s="1994"/>
      <c r="C11" s="1959"/>
      <c r="D11" s="1960"/>
      <c r="E11" s="1963"/>
      <c r="F11" s="1966"/>
      <c r="G11" s="1966"/>
      <c r="H11" s="1966"/>
      <c r="I11" s="1966"/>
      <c r="J11" s="39" t="s">
        <v>20</v>
      </c>
      <c r="K11" s="40" t="s">
        <v>33</v>
      </c>
      <c r="L11" s="26" t="s">
        <v>19</v>
      </c>
      <c r="M11" s="1966"/>
      <c r="N11" s="483" t="s">
        <v>58</v>
      </c>
      <c r="O11" s="483" t="s">
        <v>779</v>
      </c>
      <c r="P11" s="483" t="s">
        <v>1182</v>
      </c>
      <c r="Q11" s="483" t="s">
        <v>58</v>
      </c>
      <c r="R11" s="483" t="s">
        <v>779</v>
      </c>
      <c r="S11" s="483" t="s">
        <v>1182</v>
      </c>
      <c r="T11" s="483" t="s">
        <v>58</v>
      </c>
      <c r="U11" s="483" t="s">
        <v>779</v>
      </c>
      <c r="V11" s="483" t="s">
        <v>1182</v>
      </c>
      <c r="W11" s="1988"/>
      <c r="X11" s="1988"/>
      <c r="Y11" s="1963"/>
      <c r="Z11" s="1972"/>
      <c r="AA11" s="1985"/>
      <c r="AB11" s="1799"/>
      <c r="AC11" s="1799"/>
      <c r="AD11" s="1799"/>
      <c r="AE11" s="1799"/>
      <c r="AF11" s="1799"/>
      <c r="AG11" s="1799"/>
      <c r="AH11" s="1799"/>
      <c r="AI11" s="1805"/>
      <c r="AJ11" s="1805"/>
      <c r="AK11" s="1805"/>
      <c r="AL11" s="1805"/>
      <c r="AM11" s="1805"/>
      <c r="AN11" s="1805"/>
      <c r="AO11" s="1975"/>
      <c r="AP11" s="1975"/>
      <c r="AQ11" s="1975"/>
      <c r="AR11" s="1975"/>
      <c r="AS11" s="1975"/>
      <c r="AT11" s="1975"/>
      <c r="AU11" s="1977"/>
      <c r="AV11" s="1977"/>
      <c r="AW11" s="1966"/>
      <c r="AX11" s="1966"/>
      <c r="AY11" s="1966"/>
    </row>
    <row r="12" spans="1:51" ht="48" x14ac:dyDescent="0.2">
      <c r="A12" s="1997" t="s">
        <v>203</v>
      </c>
      <c r="B12" s="1997" t="s">
        <v>112</v>
      </c>
      <c r="C12" s="1997" t="s">
        <v>204</v>
      </c>
      <c r="D12" s="1997"/>
      <c r="E12" s="1998">
        <v>30</v>
      </c>
      <c r="F12" s="1999" t="s">
        <v>205</v>
      </c>
      <c r="G12" s="1999" t="s">
        <v>206</v>
      </c>
      <c r="H12" s="1999" t="s">
        <v>207</v>
      </c>
      <c r="I12" s="2005" t="s">
        <v>69</v>
      </c>
      <c r="J12" s="2006">
        <v>1</v>
      </c>
      <c r="K12" s="2014" t="s">
        <v>208</v>
      </c>
      <c r="L12" s="2005">
        <v>2019</v>
      </c>
      <c r="M12" s="2006">
        <v>1</v>
      </c>
      <c r="N12" s="2022">
        <v>0</v>
      </c>
      <c r="O12" s="2022">
        <v>0</v>
      </c>
      <c r="P12" s="2022" t="e">
        <f>N12/O12</f>
        <v>#DIV/0!</v>
      </c>
      <c r="Q12" s="2022">
        <v>0</v>
      </c>
      <c r="R12" s="2022">
        <v>0</v>
      </c>
      <c r="S12" s="2022" t="e">
        <f>Q12/R12</f>
        <v>#DIV/0!</v>
      </c>
      <c r="T12" s="2022">
        <v>0</v>
      </c>
      <c r="U12" s="2022">
        <v>0</v>
      </c>
      <c r="V12" s="2022" t="e">
        <f>T12/U12</f>
        <v>#DIV/0!</v>
      </c>
      <c r="W12" s="2036">
        <v>1</v>
      </c>
      <c r="X12" s="2036">
        <v>0.5</v>
      </c>
      <c r="Y12" s="27">
        <v>80</v>
      </c>
      <c r="Z12" s="42" t="s">
        <v>209</v>
      </c>
      <c r="AA12" s="43">
        <v>0.16666666666666669</v>
      </c>
      <c r="AB12" s="32">
        <v>4.1599999999999998E-2</v>
      </c>
      <c r="AC12" s="215">
        <v>4.1599999999999998E-2</v>
      </c>
      <c r="AD12" s="215">
        <v>4.1599999999999998E-2</v>
      </c>
      <c r="AE12" s="216" t="s">
        <v>933</v>
      </c>
      <c r="AF12" s="182" t="s">
        <v>836</v>
      </c>
      <c r="AG12" s="183" t="s">
        <v>568</v>
      </c>
      <c r="AH12" s="182" t="s">
        <v>569</v>
      </c>
      <c r="AI12" s="215">
        <v>4.1599999999999998E-2</v>
      </c>
      <c r="AJ12" s="215">
        <v>4.1599999999999998E-2</v>
      </c>
      <c r="AK12" s="216" t="s">
        <v>933</v>
      </c>
      <c r="AL12" s="182" t="s">
        <v>836</v>
      </c>
      <c r="AM12" s="183" t="s">
        <v>568</v>
      </c>
      <c r="AN12" s="182" t="s">
        <v>569</v>
      </c>
      <c r="AO12" s="215">
        <v>4.1599999999999998E-2</v>
      </c>
      <c r="AP12" s="215">
        <v>4.1599999999999998E-2</v>
      </c>
      <c r="AQ12" s="216" t="s">
        <v>933</v>
      </c>
      <c r="AR12" s="182" t="s">
        <v>836</v>
      </c>
      <c r="AS12" s="183" t="s">
        <v>568</v>
      </c>
      <c r="AT12" s="182" t="s">
        <v>569</v>
      </c>
      <c r="AU12" s="32">
        <v>4.1599999999999998E-2</v>
      </c>
      <c r="AV12" s="32">
        <v>4.1599999999999998E-2</v>
      </c>
      <c r="AW12" s="21" t="s">
        <v>210</v>
      </c>
      <c r="AX12" s="21" t="s">
        <v>211</v>
      </c>
      <c r="AY12" s="2033" t="s">
        <v>53</v>
      </c>
    </row>
    <row r="13" spans="1:51" ht="48" x14ac:dyDescent="0.2">
      <c r="A13" s="1997"/>
      <c r="B13" s="1997"/>
      <c r="C13" s="1997"/>
      <c r="D13" s="1997"/>
      <c r="E13" s="1998"/>
      <c r="F13" s="1999"/>
      <c r="G13" s="1999"/>
      <c r="H13" s="1999"/>
      <c r="I13" s="2005"/>
      <c r="J13" s="2006"/>
      <c r="K13" s="2015"/>
      <c r="L13" s="2005"/>
      <c r="M13" s="2006"/>
      <c r="N13" s="2023"/>
      <c r="O13" s="2023"/>
      <c r="P13" s="2023"/>
      <c r="Q13" s="2023"/>
      <c r="R13" s="2023"/>
      <c r="S13" s="2023"/>
      <c r="T13" s="2023"/>
      <c r="U13" s="2023"/>
      <c r="V13" s="2023"/>
      <c r="W13" s="2023"/>
      <c r="X13" s="2023"/>
      <c r="Y13" s="27">
        <v>81</v>
      </c>
      <c r="Z13" s="42" t="s">
        <v>212</v>
      </c>
      <c r="AA13" s="43">
        <v>0.16666666666666669</v>
      </c>
      <c r="AB13" s="32">
        <v>4.1599999999999998E-2</v>
      </c>
      <c r="AC13" s="215">
        <v>4.1599999999999998E-2</v>
      </c>
      <c r="AD13" s="215">
        <v>4.1599999999999998E-2</v>
      </c>
      <c r="AE13" s="216" t="s">
        <v>933</v>
      </c>
      <c r="AF13" s="182" t="s">
        <v>836</v>
      </c>
      <c r="AG13" s="183" t="s">
        <v>568</v>
      </c>
      <c r="AH13" s="182" t="s">
        <v>569</v>
      </c>
      <c r="AI13" s="215">
        <v>4.1599999999999998E-2</v>
      </c>
      <c r="AJ13" s="215">
        <v>4.1599999999999998E-2</v>
      </c>
      <c r="AK13" s="216" t="s">
        <v>933</v>
      </c>
      <c r="AL13" s="182" t="s">
        <v>836</v>
      </c>
      <c r="AM13" s="183" t="s">
        <v>568</v>
      </c>
      <c r="AN13" s="182" t="s">
        <v>569</v>
      </c>
      <c r="AO13" s="215">
        <v>4.1599999999999998E-2</v>
      </c>
      <c r="AP13" s="215">
        <v>4.1599999999999998E-2</v>
      </c>
      <c r="AQ13" s="216" t="s">
        <v>933</v>
      </c>
      <c r="AR13" s="182" t="s">
        <v>836</v>
      </c>
      <c r="AS13" s="183" t="s">
        <v>568</v>
      </c>
      <c r="AT13" s="182" t="s">
        <v>569</v>
      </c>
      <c r="AU13" s="32">
        <v>4.1599999999999998E-2</v>
      </c>
      <c r="AV13" s="32">
        <v>4.1599999999999998E-2</v>
      </c>
      <c r="AW13" s="21" t="s">
        <v>213</v>
      </c>
      <c r="AX13" s="21" t="s">
        <v>211</v>
      </c>
      <c r="AY13" s="2034"/>
    </row>
    <row r="14" spans="1:51" ht="85.5" customHeight="1" x14ac:dyDescent="0.2">
      <c r="A14" s="1997"/>
      <c r="B14" s="1997"/>
      <c r="C14" s="1997"/>
      <c r="D14" s="1997"/>
      <c r="E14" s="1998"/>
      <c r="F14" s="1999"/>
      <c r="G14" s="1999"/>
      <c r="H14" s="1999"/>
      <c r="I14" s="2005"/>
      <c r="J14" s="2006"/>
      <c r="K14" s="2015"/>
      <c r="L14" s="2005"/>
      <c r="M14" s="2006"/>
      <c r="N14" s="2023"/>
      <c r="O14" s="2023"/>
      <c r="P14" s="2023"/>
      <c r="Q14" s="2023"/>
      <c r="R14" s="2023"/>
      <c r="S14" s="2023"/>
      <c r="T14" s="2023"/>
      <c r="U14" s="2023"/>
      <c r="V14" s="2023"/>
      <c r="W14" s="2023"/>
      <c r="X14" s="2023"/>
      <c r="Y14" s="27">
        <v>82</v>
      </c>
      <c r="Z14" s="42" t="s">
        <v>214</v>
      </c>
      <c r="AA14" s="43">
        <v>0.16666666666666669</v>
      </c>
      <c r="AB14" s="32">
        <v>4.1599999999999998E-2</v>
      </c>
      <c r="AC14" s="215">
        <v>4.1599999999999998E-2</v>
      </c>
      <c r="AD14" s="215">
        <v>4.1599999999999998E-2</v>
      </c>
      <c r="AE14" s="216" t="s">
        <v>215</v>
      </c>
      <c r="AF14" s="182" t="s">
        <v>836</v>
      </c>
      <c r="AG14" s="183" t="s">
        <v>568</v>
      </c>
      <c r="AH14" s="182" t="s">
        <v>569</v>
      </c>
      <c r="AI14" s="215">
        <v>4.1599999999999998E-2</v>
      </c>
      <c r="AJ14" s="215">
        <v>4.1599999999999998E-2</v>
      </c>
      <c r="AK14" s="216" t="s">
        <v>215</v>
      </c>
      <c r="AL14" s="182" t="s">
        <v>836</v>
      </c>
      <c r="AM14" s="183" t="s">
        <v>568</v>
      </c>
      <c r="AN14" s="182" t="s">
        <v>569</v>
      </c>
      <c r="AO14" s="215">
        <v>4.1599999999999998E-2</v>
      </c>
      <c r="AP14" s="215">
        <v>4.1599999999999998E-2</v>
      </c>
      <c r="AQ14" s="216" t="s">
        <v>215</v>
      </c>
      <c r="AR14" s="182" t="s">
        <v>836</v>
      </c>
      <c r="AS14" s="183" t="s">
        <v>568</v>
      </c>
      <c r="AT14" s="182" t="s">
        <v>569</v>
      </c>
      <c r="AU14" s="32">
        <v>4.1599999999999998E-2</v>
      </c>
      <c r="AV14" s="32">
        <v>4.1599999999999998E-2</v>
      </c>
      <c r="AW14" s="21" t="s">
        <v>215</v>
      </c>
      <c r="AX14" s="21" t="s">
        <v>211</v>
      </c>
      <c r="AY14" s="2034"/>
    </row>
    <row r="15" spans="1:51" ht="85.5" customHeight="1" x14ac:dyDescent="0.2">
      <c r="A15" s="1997"/>
      <c r="B15" s="1997"/>
      <c r="C15" s="1997"/>
      <c r="D15" s="1997"/>
      <c r="E15" s="1998"/>
      <c r="F15" s="1999"/>
      <c r="G15" s="1999"/>
      <c r="H15" s="1999"/>
      <c r="I15" s="2005"/>
      <c r="J15" s="2006"/>
      <c r="K15" s="2015"/>
      <c r="L15" s="2005"/>
      <c r="M15" s="2006"/>
      <c r="N15" s="2023"/>
      <c r="O15" s="2023"/>
      <c r="P15" s="2023"/>
      <c r="Q15" s="2023"/>
      <c r="R15" s="2023"/>
      <c r="S15" s="2023"/>
      <c r="T15" s="2023"/>
      <c r="U15" s="2023"/>
      <c r="V15" s="2023"/>
      <c r="W15" s="2023"/>
      <c r="X15" s="2023"/>
      <c r="Y15" s="27">
        <v>83</v>
      </c>
      <c r="Z15" s="42" t="s">
        <v>216</v>
      </c>
      <c r="AA15" s="43">
        <v>0.16666666666666669</v>
      </c>
      <c r="AB15" s="32">
        <v>4.1599999999999998E-2</v>
      </c>
      <c r="AC15" s="215">
        <v>4.1599999999999998E-2</v>
      </c>
      <c r="AD15" s="215">
        <v>4.1599999999999998E-2</v>
      </c>
      <c r="AE15" s="216" t="s">
        <v>217</v>
      </c>
      <c r="AF15" s="182" t="s">
        <v>836</v>
      </c>
      <c r="AG15" s="183" t="s">
        <v>568</v>
      </c>
      <c r="AH15" s="182" t="s">
        <v>569</v>
      </c>
      <c r="AI15" s="215">
        <v>4.1599999999999998E-2</v>
      </c>
      <c r="AJ15" s="215">
        <v>4.1599999999999998E-2</v>
      </c>
      <c r="AK15" s="216" t="s">
        <v>217</v>
      </c>
      <c r="AL15" s="182" t="s">
        <v>836</v>
      </c>
      <c r="AM15" s="183" t="s">
        <v>568</v>
      </c>
      <c r="AN15" s="182" t="s">
        <v>569</v>
      </c>
      <c r="AO15" s="215">
        <v>4.1599999999999998E-2</v>
      </c>
      <c r="AP15" s="215">
        <v>4.1599999999999998E-2</v>
      </c>
      <c r="AQ15" s="216" t="s">
        <v>217</v>
      </c>
      <c r="AR15" s="182" t="s">
        <v>836</v>
      </c>
      <c r="AS15" s="183" t="s">
        <v>568</v>
      </c>
      <c r="AT15" s="182" t="s">
        <v>569</v>
      </c>
      <c r="AU15" s="32">
        <v>4.1599999999999998E-2</v>
      </c>
      <c r="AV15" s="32">
        <v>4.1599999999999998E-2</v>
      </c>
      <c r="AW15" s="21" t="s">
        <v>217</v>
      </c>
      <c r="AX15" s="21" t="s">
        <v>211</v>
      </c>
      <c r="AY15" s="2034"/>
    </row>
    <row r="16" spans="1:51" ht="48" x14ac:dyDescent="0.2">
      <c r="A16" s="1997"/>
      <c r="B16" s="1997"/>
      <c r="C16" s="1997"/>
      <c r="D16" s="1997"/>
      <c r="E16" s="1998"/>
      <c r="F16" s="1999"/>
      <c r="G16" s="1999"/>
      <c r="H16" s="1999"/>
      <c r="I16" s="2005"/>
      <c r="J16" s="2006"/>
      <c r="K16" s="2015"/>
      <c r="L16" s="2005"/>
      <c r="M16" s="2006"/>
      <c r="N16" s="2023"/>
      <c r="O16" s="2023"/>
      <c r="P16" s="2023"/>
      <c r="Q16" s="2023"/>
      <c r="R16" s="2023"/>
      <c r="S16" s="2023"/>
      <c r="T16" s="2023"/>
      <c r="U16" s="2023"/>
      <c r="V16" s="2023"/>
      <c r="W16" s="2023"/>
      <c r="X16" s="2023"/>
      <c r="Y16" s="27">
        <v>84</v>
      </c>
      <c r="Z16" s="519" t="s">
        <v>218</v>
      </c>
      <c r="AA16" s="43">
        <v>0.16666666666666669</v>
      </c>
      <c r="AB16" s="32">
        <v>4.1599999999999998E-2</v>
      </c>
      <c r="AC16" s="215">
        <v>4.1599999999999998E-2</v>
      </c>
      <c r="AD16" s="192">
        <v>4.1599999999999998E-2</v>
      </c>
      <c r="AE16" s="6" t="s">
        <v>934</v>
      </c>
      <c r="AF16" s="182" t="s">
        <v>836</v>
      </c>
      <c r="AG16" s="183" t="s">
        <v>568</v>
      </c>
      <c r="AH16" s="182" t="s">
        <v>569</v>
      </c>
      <c r="AI16" s="215">
        <v>4.1599999999999998E-2</v>
      </c>
      <c r="AJ16" s="192">
        <v>4.1599999999999998E-2</v>
      </c>
      <c r="AK16" s="6" t="s">
        <v>934</v>
      </c>
      <c r="AL16" s="182" t="s">
        <v>836</v>
      </c>
      <c r="AM16" s="183" t="s">
        <v>568</v>
      </c>
      <c r="AN16" s="182" t="s">
        <v>569</v>
      </c>
      <c r="AO16" s="215">
        <v>4.1599999999999998E-2</v>
      </c>
      <c r="AP16" s="192">
        <v>4.1599999999999998E-2</v>
      </c>
      <c r="AQ16" s="6" t="s">
        <v>934</v>
      </c>
      <c r="AR16" s="182" t="s">
        <v>836</v>
      </c>
      <c r="AS16" s="183" t="s">
        <v>568</v>
      </c>
      <c r="AT16" s="182" t="s">
        <v>569</v>
      </c>
      <c r="AU16" s="32">
        <v>4.1599999999999998E-2</v>
      </c>
      <c r="AV16" s="32">
        <v>4.1599999999999998E-2</v>
      </c>
      <c r="AW16" s="21" t="s">
        <v>219</v>
      </c>
      <c r="AX16" s="21" t="s">
        <v>211</v>
      </c>
      <c r="AY16" s="2034"/>
    </row>
    <row r="17" spans="1:51" ht="43" customHeight="1" x14ac:dyDescent="0.2">
      <c r="A17" s="1997"/>
      <c r="B17" s="1997"/>
      <c r="C17" s="1997"/>
      <c r="D17" s="1997"/>
      <c r="E17" s="1998"/>
      <c r="F17" s="1999"/>
      <c r="G17" s="1999"/>
      <c r="H17" s="1999"/>
      <c r="I17" s="2005"/>
      <c r="J17" s="2006"/>
      <c r="K17" s="2016"/>
      <c r="L17" s="2005"/>
      <c r="M17" s="2006"/>
      <c r="N17" s="2024"/>
      <c r="O17" s="2024"/>
      <c r="P17" s="2024"/>
      <c r="Q17" s="2024"/>
      <c r="R17" s="2024"/>
      <c r="S17" s="2024"/>
      <c r="T17" s="2024"/>
      <c r="U17" s="2024"/>
      <c r="V17" s="2024"/>
      <c r="W17" s="2024"/>
      <c r="X17" s="2024"/>
      <c r="Y17" s="27">
        <v>85</v>
      </c>
      <c r="Z17" s="519" t="s">
        <v>220</v>
      </c>
      <c r="AA17" s="43">
        <v>0.16666666666666669</v>
      </c>
      <c r="AB17" s="33"/>
      <c r="AC17" s="445" t="s">
        <v>935</v>
      </c>
      <c r="AD17" s="445" t="s">
        <v>935</v>
      </c>
      <c r="AE17" s="445" t="s">
        <v>935</v>
      </c>
      <c r="AF17" s="2027" t="s">
        <v>935</v>
      </c>
      <c r="AG17" s="2028"/>
      <c r="AH17" s="2029"/>
      <c r="AI17" s="562" t="s">
        <v>935</v>
      </c>
      <c r="AJ17" s="562" t="s">
        <v>935</v>
      </c>
      <c r="AK17" s="562" t="s">
        <v>935</v>
      </c>
      <c r="AL17" s="2027" t="s">
        <v>935</v>
      </c>
      <c r="AM17" s="2028"/>
      <c r="AN17" s="2029"/>
      <c r="AO17" s="445"/>
      <c r="AP17" s="445"/>
      <c r="AQ17" s="445"/>
      <c r="AR17" s="182"/>
      <c r="AS17" s="183"/>
      <c r="AT17" s="182"/>
      <c r="AU17" s="33"/>
      <c r="AV17" s="32">
        <v>8.3299999999999999E-2</v>
      </c>
      <c r="AW17" s="21" t="s">
        <v>221</v>
      </c>
      <c r="AX17" s="21" t="s">
        <v>211</v>
      </c>
      <c r="AY17" s="2034"/>
    </row>
    <row r="18" spans="1:51" ht="111" customHeight="1" x14ac:dyDescent="0.2">
      <c r="A18" s="1997"/>
      <c r="B18" s="1997"/>
      <c r="C18" s="1997"/>
      <c r="D18" s="1997"/>
      <c r="E18" s="1998">
        <v>31</v>
      </c>
      <c r="F18" s="2000" t="s">
        <v>222</v>
      </c>
      <c r="G18" s="1999" t="s">
        <v>223</v>
      </c>
      <c r="H18" s="1999" t="s">
        <v>224</v>
      </c>
      <c r="I18" s="2005" t="s">
        <v>24</v>
      </c>
      <c r="J18" s="2007">
        <v>0.95</v>
      </c>
      <c r="K18" s="2017" t="s">
        <v>734</v>
      </c>
      <c r="L18" s="2005">
        <v>2019</v>
      </c>
      <c r="M18" s="2006">
        <v>0.95</v>
      </c>
      <c r="N18" s="2022">
        <v>180</v>
      </c>
      <c r="O18" s="2025">
        <v>755</v>
      </c>
      <c r="P18" s="2026">
        <f>N18/O18</f>
        <v>0.23841059602649006</v>
      </c>
      <c r="Q18" s="2022">
        <v>386</v>
      </c>
      <c r="R18" s="2025">
        <v>755</v>
      </c>
      <c r="S18" s="2026">
        <f>Q18/R18</f>
        <v>0.51125827814569536</v>
      </c>
      <c r="T18" s="2022">
        <v>386</v>
      </c>
      <c r="U18" s="2025">
        <v>755</v>
      </c>
      <c r="V18" s="2037">
        <f>T18/U18</f>
        <v>0.51125827814569536</v>
      </c>
      <c r="W18" s="2037">
        <v>0.95</v>
      </c>
      <c r="X18" s="2026">
        <v>0.5</v>
      </c>
      <c r="Y18" s="27">
        <v>86</v>
      </c>
      <c r="Z18" s="44" t="s">
        <v>225</v>
      </c>
      <c r="AA18" s="45">
        <v>0.25</v>
      </c>
      <c r="AB18" s="32">
        <v>6.25E-2</v>
      </c>
      <c r="AC18" s="192">
        <v>6.25E-2</v>
      </c>
      <c r="AD18" s="192">
        <v>6.25E-2</v>
      </c>
      <c r="AE18" s="193" t="s">
        <v>936</v>
      </c>
      <c r="AF18" s="44" t="s">
        <v>837</v>
      </c>
      <c r="AG18" s="44" t="s">
        <v>838</v>
      </c>
      <c r="AH18" s="44" t="s">
        <v>839</v>
      </c>
      <c r="AI18" s="192">
        <v>6.25E-2</v>
      </c>
      <c r="AJ18" s="192">
        <v>6.25E-2</v>
      </c>
      <c r="AK18" s="193" t="s">
        <v>936</v>
      </c>
      <c r="AL18" s="44" t="s">
        <v>837</v>
      </c>
      <c r="AM18" s="44" t="s">
        <v>838</v>
      </c>
      <c r="AN18" s="44" t="s">
        <v>839</v>
      </c>
      <c r="AO18" s="192">
        <v>6.25E-2</v>
      </c>
      <c r="AP18" s="192">
        <v>6.25E-2</v>
      </c>
      <c r="AQ18" s="193" t="s">
        <v>936</v>
      </c>
      <c r="AR18" s="44" t="s">
        <v>837</v>
      </c>
      <c r="AS18" s="44" t="s">
        <v>838</v>
      </c>
      <c r="AT18" s="44" t="s">
        <v>839</v>
      </c>
      <c r="AU18" s="32">
        <v>6.25E-2</v>
      </c>
      <c r="AV18" s="32">
        <v>6.25E-2</v>
      </c>
      <c r="AW18" s="21" t="s">
        <v>226</v>
      </c>
      <c r="AX18" s="21" t="s">
        <v>227</v>
      </c>
      <c r="AY18" s="2034"/>
    </row>
    <row r="19" spans="1:51" ht="84" x14ac:dyDescent="0.2">
      <c r="A19" s="1997"/>
      <c r="B19" s="1997"/>
      <c r="C19" s="1997"/>
      <c r="D19" s="1997"/>
      <c r="E19" s="1998"/>
      <c r="F19" s="2000"/>
      <c r="G19" s="1999"/>
      <c r="H19" s="1999"/>
      <c r="I19" s="2005"/>
      <c r="J19" s="2007"/>
      <c r="K19" s="2018"/>
      <c r="L19" s="2005"/>
      <c r="M19" s="2006"/>
      <c r="N19" s="2023"/>
      <c r="O19" s="2023"/>
      <c r="P19" s="2023"/>
      <c r="Q19" s="2023"/>
      <c r="R19" s="2023"/>
      <c r="S19" s="2023"/>
      <c r="T19" s="2023"/>
      <c r="U19" s="2023"/>
      <c r="V19" s="2038"/>
      <c r="W19" s="2038"/>
      <c r="X19" s="2023"/>
      <c r="Y19" s="27">
        <v>87</v>
      </c>
      <c r="Z19" s="42" t="s">
        <v>228</v>
      </c>
      <c r="AA19" s="45">
        <v>0.25</v>
      </c>
      <c r="AB19" s="32">
        <v>6.25E-2</v>
      </c>
      <c r="AC19" s="192">
        <v>6.25E-2</v>
      </c>
      <c r="AD19" s="192">
        <v>6.25E-2</v>
      </c>
      <c r="AE19" s="193" t="s">
        <v>937</v>
      </c>
      <c r="AF19" s="44" t="s">
        <v>840</v>
      </c>
      <c r="AG19" s="42" t="s">
        <v>245</v>
      </c>
      <c r="AH19" s="42" t="s">
        <v>246</v>
      </c>
      <c r="AI19" s="192">
        <v>6.25E-2</v>
      </c>
      <c r="AJ19" s="192">
        <v>6.25E-2</v>
      </c>
      <c r="AK19" s="193" t="s">
        <v>937</v>
      </c>
      <c r="AL19" s="44" t="s">
        <v>840</v>
      </c>
      <c r="AM19" s="42" t="s">
        <v>245</v>
      </c>
      <c r="AN19" s="42" t="s">
        <v>246</v>
      </c>
      <c r="AO19" s="192">
        <v>6.25E-2</v>
      </c>
      <c r="AP19" s="192">
        <v>6.25E-2</v>
      </c>
      <c r="AQ19" s="193" t="s">
        <v>937</v>
      </c>
      <c r="AR19" s="44" t="s">
        <v>840</v>
      </c>
      <c r="AS19" s="42" t="s">
        <v>245</v>
      </c>
      <c r="AT19" s="42" t="s">
        <v>246</v>
      </c>
      <c r="AU19" s="32">
        <v>6.25E-2</v>
      </c>
      <c r="AV19" s="32">
        <v>6.25E-2</v>
      </c>
      <c r="AW19" s="21" t="s">
        <v>229</v>
      </c>
      <c r="AX19" s="21" t="s">
        <v>227</v>
      </c>
      <c r="AY19" s="2034"/>
    </row>
    <row r="20" spans="1:51" ht="48" customHeight="1" x14ac:dyDescent="0.2">
      <c r="A20" s="1997"/>
      <c r="B20" s="1997"/>
      <c r="C20" s="1997"/>
      <c r="D20" s="1997"/>
      <c r="E20" s="1998"/>
      <c r="F20" s="2000"/>
      <c r="G20" s="1999"/>
      <c r="H20" s="1999"/>
      <c r="I20" s="2005"/>
      <c r="J20" s="2007"/>
      <c r="K20" s="2018"/>
      <c r="L20" s="2005"/>
      <c r="M20" s="2006"/>
      <c r="N20" s="2023"/>
      <c r="O20" s="2023"/>
      <c r="P20" s="2023"/>
      <c r="Q20" s="2023"/>
      <c r="R20" s="2023"/>
      <c r="S20" s="2023"/>
      <c r="T20" s="2023"/>
      <c r="U20" s="2023"/>
      <c r="V20" s="2038"/>
      <c r="W20" s="2038"/>
      <c r="X20" s="2023"/>
      <c r="Y20" s="27">
        <v>88</v>
      </c>
      <c r="Z20" s="42" t="s">
        <v>230</v>
      </c>
      <c r="AA20" s="45">
        <v>0.25</v>
      </c>
      <c r="AB20" s="33"/>
      <c r="AC20" s="2030" t="s">
        <v>935</v>
      </c>
      <c r="AD20" s="2031"/>
      <c r="AE20" s="2032"/>
      <c r="AF20" s="42" t="s">
        <v>841</v>
      </c>
      <c r="AG20" s="42" t="s">
        <v>842</v>
      </c>
      <c r="AH20" s="42" t="s">
        <v>843</v>
      </c>
      <c r="AI20" s="2030" t="s">
        <v>935</v>
      </c>
      <c r="AJ20" s="2031"/>
      <c r="AK20" s="2032"/>
      <c r="AL20" s="42" t="s">
        <v>841</v>
      </c>
      <c r="AM20" s="42" t="s">
        <v>842</v>
      </c>
      <c r="AN20" s="42" t="s">
        <v>843</v>
      </c>
      <c r="AO20" s="2030" t="s">
        <v>935</v>
      </c>
      <c r="AP20" s="2031"/>
      <c r="AQ20" s="2032"/>
      <c r="AR20" s="42" t="s">
        <v>841</v>
      </c>
      <c r="AS20" s="42" t="s">
        <v>842</v>
      </c>
      <c r="AT20" s="42" t="s">
        <v>843</v>
      </c>
      <c r="AU20" s="33"/>
      <c r="AV20" s="33">
        <v>0.17</v>
      </c>
      <c r="AW20" s="21" t="s">
        <v>231</v>
      </c>
      <c r="AX20" s="21" t="s">
        <v>227</v>
      </c>
      <c r="AY20" s="2034"/>
    </row>
    <row r="21" spans="1:51" ht="46" customHeight="1" x14ac:dyDescent="0.2">
      <c r="A21" s="1997"/>
      <c r="B21" s="1997"/>
      <c r="C21" s="1997"/>
      <c r="D21" s="1997"/>
      <c r="E21" s="1998"/>
      <c r="F21" s="2000"/>
      <c r="G21" s="1999"/>
      <c r="H21" s="1999"/>
      <c r="I21" s="2005"/>
      <c r="J21" s="2007"/>
      <c r="K21" s="2018"/>
      <c r="L21" s="2005"/>
      <c r="M21" s="2006"/>
      <c r="N21" s="2024"/>
      <c r="O21" s="2024"/>
      <c r="P21" s="2024"/>
      <c r="Q21" s="2024"/>
      <c r="R21" s="2024"/>
      <c r="S21" s="2024"/>
      <c r="T21" s="2024"/>
      <c r="U21" s="2024"/>
      <c r="V21" s="2039"/>
      <c r="W21" s="2039"/>
      <c r="X21" s="2024"/>
      <c r="Y21" s="27">
        <v>89</v>
      </c>
      <c r="Z21" s="42" t="s">
        <v>232</v>
      </c>
      <c r="AA21" s="45">
        <v>0.25</v>
      </c>
      <c r="AB21" s="22"/>
      <c r="AC21" s="2030" t="s">
        <v>935</v>
      </c>
      <c r="AD21" s="2031"/>
      <c r="AE21" s="2032"/>
      <c r="AF21" s="42" t="s">
        <v>844</v>
      </c>
      <c r="AG21" s="42" t="s">
        <v>845</v>
      </c>
      <c r="AH21" s="42" t="s">
        <v>846</v>
      </c>
      <c r="AI21" s="2030" t="s">
        <v>935</v>
      </c>
      <c r="AJ21" s="2031"/>
      <c r="AK21" s="2032"/>
      <c r="AL21" s="42" t="s">
        <v>844</v>
      </c>
      <c r="AM21" s="42" t="s">
        <v>845</v>
      </c>
      <c r="AN21" s="42" t="s">
        <v>846</v>
      </c>
      <c r="AO21" s="2030" t="s">
        <v>935</v>
      </c>
      <c r="AP21" s="2031"/>
      <c r="AQ21" s="2032"/>
      <c r="AR21" s="42" t="s">
        <v>844</v>
      </c>
      <c r="AS21" s="42" t="s">
        <v>845</v>
      </c>
      <c r="AT21" s="42" t="s">
        <v>846</v>
      </c>
      <c r="AU21" s="32"/>
      <c r="AV21" s="32">
        <v>0.17</v>
      </c>
      <c r="AW21" s="21" t="s">
        <v>233</v>
      </c>
      <c r="AX21" s="21" t="s">
        <v>227</v>
      </c>
      <c r="AY21" s="2034"/>
    </row>
    <row r="22" spans="1:51" ht="78" customHeight="1" x14ac:dyDescent="0.2">
      <c r="A22" s="1997"/>
      <c r="B22" s="1997"/>
      <c r="C22" s="1997"/>
      <c r="D22" s="1997"/>
      <c r="E22" s="2001">
        <v>32</v>
      </c>
      <c r="F22" s="2002" t="s">
        <v>234</v>
      </c>
      <c r="G22" s="2002" t="s">
        <v>235</v>
      </c>
      <c r="H22" s="2002" t="s">
        <v>236</v>
      </c>
      <c r="I22" s="2008" t="s">
        <v>24</v>
      </c>
      <c r="J22" s="2008">
        <v>0</v>
      </c>
      <c r="K22" s="2011" t="s">
        <v>237</v>
      </c>
      <c r="L22" s="2008">
        <v>2019</v>
      </c>
      <c r="M22" s="2019">
        <v>0.25</v>
      </c>
      <c r="N22" s="2022">
        <v>0</v>
      </c>
      <c r="O22" s="2022">
        <v>4</v>
      </c>
      <c r="P22" s="875">
        <f>N22/O22</f>
        <v>0</v>
      </c>
      <c r="Q22" s="2022">
        <v>3</v>
      </c>
      <c r="R22" s="2022">
        <v>13</v>
      </c>
      <c r="S22" s="875">
        <f>Q22/R22</f>
        <v>0.23076923076923078</v>
      </c>
      <c r="T22" s="2040">
        <f>N22+Q22</f>
        <v>3</v>
      </c>
      <c r="U22" s="2040">
        <f>O22+R22</f>
        <v>17</v>
      </c>
      <c r="V22" s="875">
        <f>T22/U22</f>
        <v>0.17647058823529413</v>
      </c>
      <c r="W22" s="2036">
        <v>0.25</v>
      </c>
      <c r="X22" s="2036">
        <v>0.5</v>
      </c>
      <c r="Y22" s="27">
        <v>90</v>
      </c>
      <c r="Z22" s="46" t="s">
        <v>238</v>
      </c>
      <c r="AA22" s="139">
        <v>0.33300000000000002</v>
      </c>
      <c r="AB22" s="22"/>
      <c r="AC22" s="2030" t="s">
        <v>935</v>
      </c>
      <c r="AD22" s="2031"/>
      <c r="AE22" s="2032"/>
      <c r="AF22" s="85" t="s">
        <v>570</v>
      </c>
      <c r="AG22" s="85" t="s">
        <v>570</v>
      </c>
      <c r="AH22" s="85" t="s">
        <v>571</v>
      </c>
      <c r="AI22" s="2030" t="s">
        <v>935</v>
      </c>
      <c r="AJ22" s="2031"/>
      <c r="AK22" s="2032"/>
      <c r="AL22" s="85" t="s">
        <v>570</v>
      </c>
      <c r="AM22" s="85" t="s">
        <v>570</v>
      </c>
      <c r="AN22" s="85" t="s">
        <v>571</v>
      </c>
      <c r="AO22" s="192"/>
      <c r="AP22" s="192"/>
      <c r="AQ22" s="193"/>
      <c r="AR22" s="85" t="s">
        <v>570</v>
      </c>
      <c r="AS22" s="85" t="s">
        <v>570</v>
      </c>
      <c r="AT22" s="85" t="s">
        <v>571</v>
      </c>
      <c r="AU22" s="32"/>
      <c r="AV22" s="32">
        <v>0.16500000000000001</v>
      </c>
      <c r="AW22" s="21" t="s">
        <v>239</v>
      </c>
      <c r="AX22" s="21" t="s">
        <v>791</v>
      </c>
      <c r="AY22" s="2034"/>
    </row>
    <row r="23" spans="1:51" ht="60" x14ac:dyDescent="0.2">
      <c r="A23" s="1997"/>
      <c r="B23" s="1997"/>
      <c r="C23" s="1997"/>
      <c r="D23" s="1997"/>
      <c r="E23" s="2001"/>
      <c r="F23" s="2003"/>
      <c r="G23" s="2003"/>
      <c r="H23" s="2003"/>
      <c r="I23" s="2009"/>
      <c r="J23" s="2009"/>
      <c r="K23" s="2012"/>
      <c r="L23" s="2009"/>
      <c r="M23" s="2020"/>
      <c r="N23" s="2023"/>
      <c r="O23" s="2023"/>
      <c r="P23" s="876"/>
      <c r="Q23" s="2023"/>
      <c r="R23" s="2023"/>
      <c r="S23" s="876"/>
      <c r="T23" s="2038"/>
      <c r="U23" s="2038"/>
      <c r="V23" s="876"/>
      <c r="W23" s="2023"/>
      <c r="X23" s="2023"/>
      <c r="Y23" s="35">
        <v>91</v>
      </c>
      <c r="Z23" s="36" t="s">
        <v>241</v>
      </c>
      <c r="AA23" s="139">
        <v>0.33300000000000002</v>
      </c>
      <c r="AB23" s="32">
        <v>8.3000000000000004E-2</v>
      </c>
      <c r="AC23" s="192">
        <v>8.3000000000000004E-2</v>
      </c>
      <c r="AD23" s="192">
        <v>8.3000000000000004E-2</v>
      </c>
      <c r="AE23" s="445" t="s">
        <v>242</v>
      </c>
      <c r="AF23" s="85" t="s">
        <v>570</v>
      </c>
      <c r="AG23" s="85" t="s">
        <v>570</v>
      </c>
      <c r="AH23" s="85" t="s">
        <v>571</v>
      </c>
      <c r="AI23" s="192">
        <v>8.3000000000000004E-2</v>
      </c>
      <c r="AJ23" s="192">
        <v>8.3000000000000004E-2</v>
      </c>
      <c r="AK23" s="562" t="s">
        <v>242</v>
      </c>
      <c r="AL23" s="85" t="s">
        <v>570</v>
      </c>
      <c r="AM23" s="85" t="s">
        <v>570</v>
      </c>
      <c r="AN23" s="85" t="s">
        <v>571</v>
      </c>
      <c r="AO23" s="192">
        <v>8.3000000000000004E-2</v>
      </c>
      <c r="AP23" s="192">
        <v>8.3000000000000004E-2</v>
      </c>
      <c r="AQ23" s="445" t="s">
        <v>242</v>
      </c>
      <c r="AR23" s="85" t="s">
        <v>570</v>
      </c>
      <c r="AS23" s="85" t="s">
        <v>570</v>
      </c>
      <c r="AT23" s="85" t="s">
        <v>571</v>
      </c>
      <c r="AU23" s="32">
        <v>8.3000000000000004E-2</v>
      </c>
      <c r="AV23" s="32">
        <v>8.3000000000000004E-2</v>
      </c>
      <c r="AW23" s="21" t="s">
        <v>242</v>
      </c>
      <c r="AX23" s="168" t="s">
        <v>791</v>
      </c>
      <c r="AY23" s="2034"/>
    </row>
    <row r="24" spans="1:51" ht="60" x14ac:dyDescent="0.2">
      <c r="A24" s="1997"/>
      <c r="B24" s="1997"/>
      <c r="C24" s="1997"/>
      <c r="D24" s="1997"/>
      <c r="E24" s="2001"/>
      <c r="F24" s="2004"/>
      <c r="G24" s="2004"/>
      <c r="H24" s="2004"/>
      <c r="I24" s="2010"/>
      <c r="J24" s="2010"/>
      <c r="K24" s="2013"/>
      <c r="L24" s="2010"/>
      <c r="M24" s="2021"/>
      <c r="N24" s="2024"/>
      <c r="O24" s="2024"/>
      <c r="P24" s="877"/>
      <c r="Q24" s="2024"/>
      <c r="R24" s="2024"/>
      <c r="S24" s="877"/>
      <c r="T24" s="2039"/>
      <c r="U24" s="2039"/>
      <c r="V24" s="877"/>
      <c r="W24" s="2024"/>
      <c r="X24" s="2024"/>
      <c r="Y24" s="35">
        <v>92</v>
      </c>
      <c r="Z24" s="47" t="s">
        <v>243</v>
      </c>
      <c r="AA24" s="139">
        <v>0.33300000000000002</v>
      </c>
      <c r="AB24" s="32">
        <v>8.3000000000000004E-2</v>
      </c>
      <c r="AC24" s="217">
        <v>8.3000000000000004E-2</v>
      </c>
      <c r="AD24" s="217">
        <v>8.3000000000000004E-2</v>
      </c>
      <c r="AE24" s="445" t="s">
        <v>938</v>
      </c>
      <c r="AF24" s="85" t="s">
        <v>570</v>
      </c>
      <c r="AG24" s="85" t="s">
        <v>570</v>
      </c>
      <c r="AH24" s="85" t="s">
        <v>571</v>
      </c>
      <c r="AI24" s="217">
        <v>8.3000000000000004E-2</v>
      </c>
      <c r="AJ24" s="217">
        <v>8.3000000000000004E-2</v>
      </c>
      <c r="AK24" s="562" t="s">
        <v>938</v>
      </c>
      <c r="AL24" s="85" t="s">
        <v>570</v>
      </c>
      <c r="AM24" s="85" t="s">
        <v>570</v>
      </c>
      <c r="AN24" s="85" t="s">
        <v>571</v>
      </c>
      <c r="AO24" s="217">
        <v>8.3000000000000004E-2</v>
      </c>
      <c r="AP24" s="217">
        <v>8.3000000000000004E-2</v>
      </c>
      <c r="AQ24" s="445" t="s">
        <v>938</v>
      </c>
      <c r="AR24" s="85" t="s">
        <v>570</v>
      </c>
      <c r="AS24" s="85" t="s">
        <v>570</v>
      </c>
      <c r="AT24" s="85" t="s">
        <v>571</v>
      </c>
      <c r="AU24" s="32">
        <v>8.3000000000000004E-2</v>
      </c>
      <c r="AV24" s="32">
        <v>8.3000000000000004E-2</v>
      </c>
      <c r="AW24" s="214" t="s">
        <v>244</v>
      </c>
      <c r="AX24" s="168" t="s">
        <v>791</v>
      </c>
      <c r="AY24" s="2035"/>
    </row>
  </sheetData>
  <protectedRanges>
    <protectedRange sqref="F18:F21" name="Rango1_7"/>
  </protectedRanges>
  <mergeCells count="129">
    <mergeCell ref="AJ9:AJ11"/>
    <mergeCell ref="AK9:AK11"/>
    <mergeCell ref="AL9:AL11"/>
    <mergeCell ref="AM9:AM11"/>
    <mergeCell ref="AN9:AN11"/>
    <mergeCell ref="AL17:AN17"/>
    <mergeCell ref="AI20:AK20"/>
    <mergeCell ref="AI21:AK21"/>
    <mergeCell ref="AO20:AQ20"/>
    <mergeCell ref="AO21:AQ21"/>
    <mergeCell ref="AF17:AH17"/>
    <mergeCell ref="AC20:AE20"/>
    <mergeCell ref="AC21:AE21"/>
    <mergeCell ref="AC22:AE22"/>
    <mergeCell ref="AI22:AK22"/>
    <mergeCell ref="AY12:AY24"/>
    <mergeCell ref="N22:N24"/>
    <mergeCell ref="O22:O24"/>
    <mergeCell ref="P22:P24"/>
    <mergeCell ref="T12:T17"/>
    <mergeCell ref="U12:U17"/>
    <mergeCell ref="V12:V17"/>
    <mergeCell ref="W12:W17"/>
    <mergeCell ref="X12:X17"/>
    <mergeCell ref="W18:W21"/>
    <mergeCell ref="X18:X21"/>
    <mergeCell ref="W22:W24"/>
    <mergeCell ref="X22:X24"/>
    <mergeCell ref="T18:T21"/>
    <mergeCell ref="U18:U21"/>
    <mergeCell ref="V18:V21"/>
    <mergeCell ref="T22:T24"/>
    <mergeCell ref="U22:U24"/>
    <mergeCell ref="V22:V24"/>
    <mergeCell ref="N9:P10"/>
    <mergeCell ref="Q9:S10"/>
    <mergeCell ref="Q12:Q17"/>
    <mergeCell ref="R12:R17"/>
    <mergeCell ref="S12:S17"/>
    <mergeCell ref="Q18:Q21"/>
    <mergeCell ref="R18:R21"/>
    <mergeCell ref="S18:S21"/>
    <mergeCell ref="Q22:Q24"/>
    <mergeCell ref="R22:R24"/>
    <mergeCell ref="S22:S24"/>
    <mergeCell ref="N12:N17"/>
    <mergeCell ref="O12:O17"/>
    <mergeCell ref="P12:P17"/>
    <mergeCell ref="N18:N21"/>
    <mergeCell ref="O18:O21"/>
    <mergeCell ref="P18:P21"/>
    <mergeCell ref="K22:K24"/>
    <mergeCell ref="L22:L24"/>
    <mergeCell ref="K12:K17"/>
    <mergeCell ref="L12:L17"/>
    <mergeCell ref="K18:K21"/>
    <mergeCell ref="L18:L21"/>
    <mergeCell ref="M22:M24"/>
    <mergeCell ref="M12:M17"/>
    <mergeCell ref="M18:M21"/>
    <mergeCell ref="G18:G21"/>
    <mergeCell ref="H18:H21"/>
    <mergeCell ref="I18:I21"/>
    <mergeCell ref="G12:G17"/>
    <mergeCell ref="H12:H17"/>
    <mergeCell ref="I12:I17"/>
    <mergeCell ref="J12:J17"/>
    <mergeCell ref="J18:J21"/>
    <mergeCell ref="G22:G24"/>
    <mergeCell ref="H22:H24"/>
    <mergeCell ref="I22:I24"/>
    <mergeCell ref="J22:J24"/>
    <mergeCell ref="A12:A24"/>
    <mergeCell ref="B12:B24"/>
    <mergeCell ref="C12:D24"/>
    <mergeCell ref="E12:E17"/>
    <mergeCell ref="F12:F17"/>
    <mergeCell ref="E18:E21"/>
    <mergeCell ref="F18:F21"/>
    <mergeCell ref="E22:E24"/>
    <mergeCell ref="F22:F24"/>
    <mergeCell ref="A1:AY1"/>
    <mergeCell ref="A2:AY2"/>
    <mergeCell ref="A3:AY3"/>
    <mergeCell ref="A4:AY4"/>
    <mergeCell ref="A5:D5"/>
    <mergeCell ref="F5:AY5"/>
    <mergeCell ref="AA9:AA11"/>
    <mergeCell ref="AB9:AB11"/>
    <mergeCell ref="AH9:AH11"/>
    <mergeCell ref="W9:W11"/>
    <mergeCell ref="X9:X11"/>
    <mergeCell ref="AD9:AD11"/>
    <mergeCell ref="AE9:AE11"/>
    <mergeCell ref="AF9:AF11"/>
    <mergeCell ref="AY9:AY11"/>
    <mergeCell ref="G10:G11"/>
    <mergeCell ref="H10:H11"/>
    <mergeCell ref="A9:A11"/>
    <mergeCell ref="B9:B11"/>
    <mergeCell ref="A6:D6"/>
    <mergeCell ref="F6:AY6"/>
    <mergeCell ref="A7:D7"/>
    <mergeCell ref="AR9:AR11"/>
    <mergeCell ref="F7:AY7"/>
    <mergeCell ref="A8:D8"/>
    <mergeCell ref="F8:AY8"/>
    <mergeCell ref="C9:D11"/>
    <mergeCell ref="E9:E11"/>
    <mergeCell ref="F9:F11"/>
    <mergeCell ref="G9:L9"/>
    <mergeCell ref="AG9:AG11"/>
    <mergeCell ref="M9:M11"/>
    <mergeCell ref="Y9:Y11"/>
    <mergeCell ref="Z9:Z11"/>
    <mergeCell ref="AW9:AW11"/>
    <mergeCell ref="AX9:AX11"/>
    <mergeCell ref="T9:V10"/>
    <mergeCell ref="AS9:AS11"/>
    <mergeCell ref="AT9:AT11"/>
    <mergeCell ref="AP9:AP11"/>
    <mergeCell ref="AC9:AC11"/>
    <mergeCell ref="AU9:AU11"/>
    <mergeCell ref="AV9:AV11"/>
    <mergeCell ref="AO9:AO11"/>
    <mergeCell ref="AQ9:AQ11"/>
    <mergeCell ref="I10:I11"/>
    <mergeCell ref="J10:L10"/>
    <mergeCell ref="AI9:AI11"/>
  </mergeCells>
  <dataValidations count="2">
    <dataValidation operator="greaterThan" allowBlank="1" showInputMessage="1" showErrorMessage="1" sqref="F18" xr:uid="{00000000-0002-0000-0500-000000000000}"/>
    <dataValidation type="list" allowBlank="1" showInputMessage="1" showErrorMessage="1" sqref="C12" xr:uid="{00000000-0002-0000-0500-000001000000}">
      <formula1>#REF!</formula1>
    </dataValidation>
  </dataValidations>
  <hyperlinks>
    <hyperlink ref="AY12" r:id="rId1" xr:uid="{00000000-0004-0000-0500-000000000000}"/>
  </hyperlinks>
  <pageMargins left="0.7" right="0.7" top="0.75" bottom="0.75" header="0.3" footer="0.3"/>
  <pageSetup paperSize="9" orientation="portrait" horizontalDpi="300" verticalDpi="300"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sheetPr>
  <dimension ref="A1:AQ14"/>
  <sheetViews>
    <sheetView view="pageBreakPreview" topLeftCell="J1" zoomScale="90" zoomScaleNormal="100" zoomScaleSheetLayoutView="90" workbookViewId="0">
      <selection activeCell="X12" sqref="X12:X14"/>
    </sheetView>
  </sheetViews>
  <sheetFormatPr baseColWidth="10" defaultRowHeight="11" x14ac:dyDescent="0.15"/>
  <cols>
    <col min="1" max="13" width="10.83203125" style="3"/>
    <col min="14" max="19" width="0" style="3" hidden="1" customWidth="1"/>
    <col min="20" max="24" width="10.83203125" style="3"/>
    <col min="25" max="25" width="5.6640625" style="3" customWidth="1"/>
    <col min="26" max="26" width="18" style="3" customWidth="1"/>
    <col min="27" max="40" width="10.83203125" style="3"/>
    <col min="41" max="42" width="10.83203125" style="3" customWidth="1"/>
    <col min="43" max="43" width="16.6640625" style="3" customWidth="1"/>
    <col min="44" max="16384" width="10.83203125" style="3"/>
  </cols>
  <sheetData>
    <row r="1" spans="1:43" x14ac:dyDescent="0.15">
      <c r="A1" s="1981" t="s">
        <v>0</v>
      </c>
      <c r="B1" s="1981"/>
      <c r="C1" s="1981"/>
      <c r="D1" s="1981"/>
      <c r="E1" s="1981"/>
      <c r="F1" s="1981"/>
      <c r="G1" s="1981"/>
      <c r="H1" s="1981"/>
      <c r="I1" s="1981"/>
      <c r="J1" s="1981"/>
      <c r="K1" s="1981"/>
      <c r="L1" s="1981"/>
      <c r="M1" s="1981"/>
      <c r="N1" s="1981"/>
      <c r="O1" s="1981"/>
      <c r="P1" s="1981"/>
      <c r="Q1" s="1981"/>
      <c r="R1" s="1981"/>
      <c r="S1" s="1981"/>
      <c r="T1" s="1981"/>
      <c r="U1" s="1981"/>
      <c r="V1" s="1981"/>
      <c r="W1" s="1981"/>
      <c r="X1" s="1981"/>
      <c r="Y1" s="1981"/>
      <c r="Z1" s="1981"/>
      <c r="AA1" s="1981"/>
      <c r="AB1" s="1981"/>
      <c r="AC1" s="1981"/>
      <c r="AD1" s="1981"/>
      <c r="AE1" s="1981"/>
      <c r="AF1" s="1981"/>
      <c r="AG1" s="1981"/>
      <c r="AH1" s="1981"/>
      <c r="AI1" s="1981"/>
      <c r="AJ1" s="1981"/>
      <c r="AK1" s="1981"/>
      <c r="AL1" s="1981"/>
      <c r="AM1" s="1981"/>
      <c r="AN1" s="1981"/>
      <c r="AO1" s="1981"/>
      <c r="AP1" s="1981"/>
      <c r="AQ1" s="1981"/>
    </row>
    <row r="2" spans="1:43" x14ac:dyDescent="0.15">
      <c r="A2" s="1981" t="s">
        <v>1</v>
      </c>
      <c r="B2" s="1981"/>
      <c r="C2" s="1981"/>
      <c r="D2" s="1981"/>
      <c r="E2" s="1981"/>
      <c r="F2" s="1981"/>
      <c r="G2" s="1981"/>
      <c r="H2" s="1981"/>
      <c r="I2" s="1981"/>
      <c r="J2" s="1981"/>
      <c r="K2" s="1981"/>
      <c r="L2" s="1981"/>
      <c r="M2" s="1981"/>
      <c r="N2" s="1981"/>
      <c r="O2" s="1981"/>
      <c r="P2" s="1981"/>
      <c r="Q2" s="1981"/>
      <c r="R2" s="1981"/>
      <c r="S2" s="1981"/>
      <c r="T2" s="1981"/>
      <c r="U2" s="1981"/>
      <c r="V2" s="1981"/>
      <c r="W2" s="1981"/>
      <c r="X2" s="1981"/>
      <c r="Y2" s="1981"/>
      <c r="Z2" s="1981"/>
      <c r="AA2" s="1981"/>
      <c r="AB2" s="1981"/>
      <c r="AC2" s="1981"/>
      <c r="AD2" s="1981"/>
      <c r="AE2" s="1981"/>
      <c r="AF2" s="1981"/>
      <c r="AG2" s="1981"/>
      <c r="AH2" s="1981"/>
      <c r="AI2" s="1981"/>
      <c r="AJ2" s="1981"/>
      <c r="AK2" s="1981"/>
      <c r="AL2" s="1981"/>
      <c r="AM2" s="1981"/>
      <c r="AN2" s="1981"/>
      <c r="AO2" s="1981"/>
      <c r="AP2" s="1981"/>
      <c r="AQ2" s="1981"/>
    </row>
    <row r="3" spans="1:43" x14ac:dyDescent="0.15">
      <c r="A3" s="1981" t="s">
        <v>2</v>
      </c>
      <c r="B3" s="1981"/>
      <c r="C3" s="1981"/>
      <c r="D3" s="1981"/>
      <c r="E3" s="1981"/>
      <c r="F3" s="1981"/>
      <c r="G3" s="1981"/>
      <c r="H3" s="1981"/>
      <c r="I3" s="1981"/>
      <c r="J3" s="1981"/>
      <c r="K3" s="1981"/>
      <c r="L3" s="1981"/>
      <c r="M3" s="1981"/>
      <c r="N3" s="1981"/>
      <c r="O3" s="1981"/>
      <c r="P3" s="1981"/>
      <c r="Q3" s="1981"/>
      <c r="R3" s="1981"/>
      <c r="S3" s="1981"/>
      <c r="T3" s="1981"/>
      <c r="U3" s="1981"/>
      <c r="V3" s="1981"/>
      <c r="W3" s="1981"/>
      <c r="X3" s="1981"/>
      <c r="Y3" s="1981"/>
      <c r="Z3" s="1981"/>
      <c r="AA3" s="1981"/>
      <c r="AB3" s="1981"/>
      <c r="AC3" s="1981"/>
      <c r="AD3" s="1981"/>
      <c r="AE3" s="1981"/>
      <c r="AF3" s="1981"/>
      <c r="AG3" s="1981"/>
      <c r="AH3" s="1981"/>
      <c r="AI3" s="1981"/>
      <c r="AJ3" s="1981"/>
      <c r="AK3" s="1981"/>
      <c r="AL3" s="1981"/>
      <c r="AM3" s="1981"/>
      <c r="AN3" s="1981"/>
      <c r="AO3" s="1981"/>
      <c r="AP3" s="1981"/>
      <c r="AQ3" s="1981"/>
    </row>
    <row r="4" spans="1:43" x14ac:dyDescent="0.15">
      <c r="A4" s="1982" t="s">
        <v>3</v>
      </c>
      <c r="B4" s="1982"/>
      <c r="C4" s="1982"/>
      <c r="D4" s="1982"/>
      <c r="E4" s="1982"/>
      <c r="F4" s="1982"/>
      <c r="G4" s="1982"/>
      <c r="H4" s="1982"/>
      <c r="I4" s="1982"/>
      <c r="J4" s="1982"/>
      <c r="K4" s="1982"/>
      <c r="L4" s="1982"/>
      <c r="M4" s="1982"/>
      <c r="N4" s="1982"/>
      <c r="O4" s="1982"/>
      <c r="P4" s="1982"/>
      <c r="Q4" s="1982"/>
      <c r="R4" s="1982"/>
      <c r="S4" s="1982"/>
      <c r="T4" s="1982"/>
      <c r="U4" s="1982"/>
      <c r="V4" s="1982"/>
      <c r="W4" s="1982"/>
      <c r="X4" s="1982"/>
      <c r="Y4" s="1982"/>
      <c r="Z4" s="1982"/>
      <c r="AA4" s="1982"/>
      <c r="AB4" s="1982"/>
      <c r="AC4" s="1982"/>
      <c r="AD4" s="1982"/>
      <c r="AE4" s="1982"/>
      <c r="AF4" s="1982"/>
      <c r="AG4" s="1982"/>
      <c r="AH4" s="1982"/>
      <c r="AI4" s="1982"/>
      <c r="AJ4" s="1982"/>
      <c r="AK4" s="1982"/>
      <c r="AL4" s="1982"/>
      <c r="AM4" s="1982"/>
      <c r="AN4" s="1982"/>
      <c r="AO4" s="1982"/>
      <c r="AP4" s="1982"/>
      <c r="AQ4" s="1982"/>
    </row>
    <row r="5" spans="1:43" x14ac:dyDescent="0.15">
      <c r="A5" s="1952" t="s">
        <v>4</v>
      </c>
      <c r="B5" s="1952"/>
      <c r="C5" s="1952"/>
      <c r="D5" s="1952"/>
      <c r="E5" s="23"/>
      <c r="F5" s="2042" t="s">
        <v>42</v>
      </c>
      <c r="G5" s="2042"/>
      <c r="H5" s="2042"/>
      <c r="I5" s="2042"/>
      <c r="J5" s="2042"/>
      <c r="K5" s="2042"/>
      <c r="L5" s="2042"/>
      <c r="M5" s="2042"/>
      <c r="N5" s="2042"/>
      <c r="O5" s="2042"/>
      <c r="P5" s="2042"/>
      <c r="Q5" s="2042"/>
      <c r="R5" s="2042"/>
      <c r="S5" s="2042"/>
      <c r="T5" s="2042"/>
      <c r="U5" s="2042"/>
      <c r="V5" s="2042"/>
      <c r="W5" s="2042"/>
      <c r="X5" s="2042"/>
      <c r="Y5" s="2042"/>
      <c r="Z5" s="2042"/>
      <c r="AA5" s="2042"/>
      <c r="AB5" s="2042"/>
      <c r="AC5" s="2042"/>
      <c r="AD5" s="2042"/>
      <c r="AE5" s="2042"/>
      <c r="AF5" s="2042"/>
      <c r="AG5" s="2042"/>
      <c r="AH5" s="2042"/>
      <c r="AI5" s="2042"/>
      <c r="AJ5" s="2042"/>
      <c r="AK5" s="2042"/>
      <c r="AL5" s="2042"/>
      <c r="AM5" s="2042"/>
      <c r="AN5" s="2042"/>
      <c r="AO5" s="2042"/>
      <c r="AP5" s="2042"/>
      <c r="AQ5" s="2042"/>
    </row>
    <row r="6" spans="1:43" x14ac:dyDescent="0.15">
      <c r="A6" s="1952" t="s">
        <v>5</v>
      </c>
      <c r="B6" s="1952"/>
      <c r="C6" s="1952"/>
      <c r="D6" s="1952"/>
      <c r="E6" s="23"/>
      <c r="F6" s="2041">
        <v>2540203113</v>
      </c>
      <c r="G6" s="2041"/>
      <c r="H6" s="2041"/>
      <c r="I6" s="2041"/>
      <c r="J6" s="2041"/>
      <c r="K6" s="2041"/>
      <c r="L6" s="2041"/>
      <c r="M6" s="2041"/>
      <c r="N6" s="2041"/>
      <c r="O6" s="2041"/>
      <c r="P6" s="2041"/>
      <c r="Q6" s="2041"/>
      <c r="R6" s="2041"/>
      <c r="S6" s="2041"/>
      <c r="T6" s="2041"/>
      <c r="U6" s="2041"/>
      <c r="V6" s="2041"/>
      <c r="W6" s="2041"/>
      <c r="X6" s="2041"/>
      <c r="Y6" s="2041"/>
      <c r="Z6" s="2041"/>
      <c r="AA6" s="2041"/>
      <c r="AB6" s="2041"/>
      <c r="AC6" s="2041"/>
      <c r="AD6" s="2041"/>
      <c r="AE6" s="2041"/>
      <c r="AF6" s="2041"/>
      <c r="AG6" s="2041"/>
      <c r="AH6" s="2041"/>
      <c r="AI6" s="2041"/>
      <c r="AJ6" s="2041"/>
      <c r="AK6" s="2041"/>
      <c r="AL6" s="2041"/>
      <c r="AM6" s="2041"/>
      <c r="AN6" s="2041"/>
      <c r="AO6" s="2041"/>
      <c r="AP6" s="2041"/>
      <c r="AQ6" s="2041"/>
    </row>
    <row r="7" spans="1:43" x14ac:dyDescent="0.15">
      <c r="A7" s="1952" t="s">
        <v>6</v>
      </c>
      <c r="B7" s="1952"/>
      <c r="C7" s="1952"/>
      <c r="D7" s="1952"/>
      <c r="E7" s="23"/>
      <c r="F7" s="2042" t="s">
        <v>697</v>
      </c>
      <c r="G7" s="2042"/>
      <c r="H7" s="2042"/>
      <c r="I7" s="2042"/>
      <c r="J7" s="2042"/>
      <c r="K7" s="2042"/>
      <c r="L7" s="2042"/>
      <c r="M7" s="2042"/>
      <c r="N7" s="2042"/>
      <c r="O7" s="2042"/>
      <c r="P7" s="2042"/>
      <c r="Q7" s="2042"/>
      <c r="R7" s="2042"/>
      <c r="S7" s="2042"/>
      <c r="T7" s="2042"/>
      <c r="U7" s="2042"/>
      <c r="V7" s="2042"/>
      <c r="W7" s="2042"/>
      <c r="X7" s="2042"/>
      <c r="Y7" s="2042"/>
      <c r="Z7" s="2042"/>
      <c r="AA7" s="2042"/>
      <c r="AB7" s="2042"/>
      <c r="AC7" s="2042"/>
      <c r="AD7" s="2042"/>
      <c r="AE7" s="2042"/>
      <c r="AF7" s="2042"/>
      <c r="AG7" s="2042"/>
      <c r="AH7" s="2042"/>
      <c r="AI7" s="2042"/>
      <c r="AJ7" s="2042"/>
      <c r="AK7" s="2042"/>
      <c r="AL7" s="2042"/>
      <c r="AM7" s="2042"/>
      <c r="AN7" s="2042"/>
      <c r="AO7" s="2042"/>
      <c r="AP7" s="2042"/>
      <c r="AQ7" s="2042"/>
    </row>
    <row r="8" spans="1:43" x14ac:dyDescent="0.15">
      <c r="A8" s="1952" t="s">
        <v>7</v>
      </c>
      <c r="B8" s="1952"/>
      <c r="C8" s="1952"/>
      <c r="D8" s="1952"/>
      <c r="E8" s="23"/>
      <c r="F8" s="2042" t="s">
        <v>699</v>
      </c>
      <c r="G8" s="2042"/>
      <c r="H8" s="2042"/>
      <c r="I8" s="2042"/>
      <c r="J8" s="2042"/>
      <c r="K8" s="2042"/>
      <c r="L8" s="2042"/>
      <c r="M8" s="2042"/>
      <c r="N8" s="2042"/>
      <c r="O8" s="2042"/>
      <c r="P8" s="2042"/>
      <c r="Q8" s="2042"/>
      <c r="R8" s="2042"/>
      <c r="S8" s="2042"/>
      <c r="T8" s="2042"/>
      <c r="U8" s="2042"/>
      <c r="V8" s="2042"/>
      <c r="W8" s="2042"/>
      <c r="X8" s="2042"/>
      <c r="Y8" s="2042"/>
      <c r="Z8" s="2042"/>
      <c r="AA8" s="2042"/>
      <c r="AB8" s="2042"/>
      <c r="AC8" s="2042"/>
      <c r="AD8" s="2042"/>
      <c r="AE8" s="2042"/>
      <c r="AF8" s="2042"/>
      <c r="AG8" s="2042"/>
      <c r="AH8" s="2042"/>
      <c r="AI8" s="2042"/>
      <c r="AJ8" s="2042"/>
      <c r="AK8" s="2042"/>
      <c r="AL8" s="2042"/>
      <c r="AM8" s="2042"/>
      <c r="AN8" s="2042"/>
      <c r="AO8" s="2042"/>
      <c r="AP8" s="2042"/>
      <c r="AQ8" s="2042"/>
    </row>
    <row r="9" spans="1:43" ht="15" customHeight="1" x14ac:dyDescent="0.15">
      <c r="A9" s="1989" t="s">
        <v>8</v>
      </c>
      <c r="B9" s="1992" t="s">
        <v>9</v>
      </c>
      <c r="C9" s="1955" t="s">
        <v>10</v>
      </c>
      <c r="D9" s="1956"/>
      <c r="E9" s="1961" t="s">
        <v>27</v>
      </c>
      <c r="F9" s="1964" t="s">
        <v>11</v>
      </c>
      <c r="G9" s="1967" t="s">
        <v>12</v>
      </c>
      <c r="H9" s="1968"/>
      <c r="I9" s="1968"/>
      <c r="J9" s="1968"/>
      <c r="K9" s="1968"/>
      <c r="L9" s="1969"/>
      <c r="M9" s="1964" t="s">
        <v>1195</v>
      </c>
      <c r="N9" s="2056" t="s">
        <v>1196</v>
      </c>
      <c r="O9" s="2057"/>
      <c r="P9" s="2058"/>
      <c r="Q9" s="2056" t="s">
        <v>1197</v>
      </c>
      <c r="R9" s="2057"/>
      <c r="S9" s="2058"/>
      <c r="T9" s="2056" t="s">
        <v>1198</v>
      </c>
      <c r="U9" s="2057"/>
      <c r="V9" s="2058"/>
      <c r="W9" s="2073" t="s">
        <v>1243</v>
      </c>
      <c r="X9" s="1986" t="s">
        <v>710</v>
      </c>
      <c r="Y9" s="1961" t="s">
        <v>28</v>
      </c>
      <c r="Z9" s="1970" t="s">
        <v>30</v>
      </c>
      <c r="AA9" s="1983" t="s">
        <v>31</v>
      </c>
      <c r="AB9" s="2062" t="s">
        <v>659</v>
      </c>
      <c r="AC9" s="2062" t="s">
        <v>660</v>
      </c>
      <c r="AD9" s="2062" t="s">
        <v>661</v>
      </c>
      <c r="AE9" s="2062" t="s">
        <v>789</v>
      </c>
      <c r="AF9" s="2062" t="s">
        <v>662</v>
      </c>
      <c r="AG9" s="2062" t="s">
        <v>663</v>
      </c>
      <c r="AH9" s="2068" t="s">
        <v>32</v>
      </c>
      <c r="AI9" s="2065" t="s">
        <v>664</v>
      </c>
      <c r="AJ9" s="2065" t="s">
        <v>661</v>
      </c>
      <c r="AK9" s="2065" t="s">
        <v>789</v>
      </c>
      <c r="AL9" s="2065" t="s">
        <v>662</v>
      </c>
      <c r="AM9" s="2065" t="s">
        <v>663</v>
      </c>
      <c r="AN9" s="2071" t="s">
        <v>63</v>
      </c>
      <c r="AO9" s="2071" t="s">
        <v>64</v>
      </c>
      <c r="AP9" s="1964" t="s">
        <v>29</v>
      </c>
      <c r="AQ9" s="1964" t="s">
        <v>65</v>
      </c>
    </row>
    <row r="10" spans="1:43" x14ac:dyDescent="0.15">
      <c r="A10" s="1990"/>
      <c r="B10" s="1993"/>
      <c r="C10" s="1957"/>
      <c r="D10" s="1958"/>
      <c r="E10" s="1962"/>
      <c r="F10" s="1965"/>
      <c r="G10" s="1964" t="s">
        <v>15</v>
      </c>
      <c r="H10" s="1964" t="s">
        <v>16</v>
      </c>
      <c r="I10" s="1964" t="s">
        <v>17</v>
      </c>
      <c r="J10" s="1978" t="s">
        <v>18</v>
      </c>
      <c r="K10" s="1979"/>
      <c r="L10" s="1980"/>
      <c r="M10" s="1965"/>
      <c r="N10" s="2059"/>
      <c r="O10" s="2060"/>
      <c r="P10" s="2061"/>
      <c r="Q10" s="2059"/>
      <c r="R10" s="2060"/>
      <c r="S10" s="2061"/>
      <c r="T10" s="2059"/>
      <c r="U10" s="2060"/>
      <c r="V10" s="2061"/>
      <c r="W10" s="2074"/>
      <c r="X10" s="1987"/>
      <c r="Y10" s="1962"/>
      <c r="Z10" s="1971"/>
      <c r="AA10" s="1984"/>
      <c r="AB10" s="2063"/>
      <c r="AC10" s="2063"/>
      <c r="AD10" s="2063"/>
      <c r="AE10" s="2063"/>
      <c r="AF10" s="2063"/>
      <c r="AG10" s="2063"/>
      <c r="AH10" s="2069"/>
      <c r="AI10" s="2066"/>
      <c r="AJ10" s="2066"/>
      <c r="AK10" s="2066"/>
      <c r="AL10" s="2066"/>
      <c r="AM10" s="2066"/>
      <c r="AN10" s="2072"/>
      <c r="AO10" s="2072"/>
      <c r="AP10" s="1965"/>
      <c r="AQ10" s="1965"/>
    </row>
    <row r="11" spans="1:43" ht="24" x14ac:dyDescent="0.15">
      <c r="A11" s="1991"/>
      <c r="B11" s="1994"/>
      <c r="C11" s="1959"/>
      <c r="D11" s="1960"/>
      <c r="E11" s="1963"/>
      <c r="F11" s="1966"/>
      <c r="G11" s="1966"/>
      <c r="H11" s="1966"/>
      <c r="I11" s="1966"/>
      <c r="J11" s="24" t="s">
        <v>20</v>
      </c>
      <c r="K11" s="25" t="s">
        <v>33</v>
      </c>
      <c r="L11" s="444" t="s">
        <v>19</v>
      </c>
      <c r="M11" s="1966"/>
      <c r="N11" s="515" t="s">
        <v>58</v>
      </c>
      <c r="O11" s="515" t="s">
        <v>779</v>
      </c>
      <c r="P11" s="515" t="s">
        <v>1182</v>
      </c>
      <c r="Q11" s="515" t="s">
        <v>58</v>
      </c>
      <c r="R11" s="515" t="s">
        <v>779</v>
      </c>
      <c r="S11" s="515" t="s">
        <v>1182</v>
      </c>
      <c r="T11" s="515" t="s">
        <v>58</v>
      </c>
      <c r="U11" s="515" t="s">
        <v>779</v>
      </c>
      <c r="V11" s="515" t="s">
        <v>1182</v>
      </c>
      <c r="W11" s="2075"/>
      <c r="X11" s="1988"/>
      <c r="Y11" s="1963"/>
      <c r="Z11" s="1972"/>
      <c r="AA11" s="1985"/>
      <c r="AB11" s="2064"/>
      <c r="AC11" s="2064"/>
      <c r="AD11" s="2064"/>
      <c r="AE11" s="2064"/>
      <c r="AF11" s="2064"/>
      <c r="AG11" s="2064"/>
      <c r="AH11" s="2070"/>
      <c r="AI11" s="2067"/>
      <c r="AJ11" s="2067"/>
      <c r="AK11" s="2067"/>
      <c r="AL11" s="2067"/>
      <c r="AM11" s="2067"/>
      <c r="AN11" s="2072"/>
      <c r="AO11" s="2072"/>
      <c r="AP11" s="1966"/>
      <c r="AQ11" s="1966"/>
    </row>
    <row r="12" spans="1:43" ht="156" x14ac:dyDescent="0.15">
      <c r="A12" s="2043" t="s">
        <v>111</v>
      </c>
      <c r="B12" s="1997" t="s">
        <v>112</v>
      </c>
      <c r="C12" s="1999" t="s">
        <v>247</v>
      </c>
      <c r="D12" s="1999"/>
      <c r="E12" s="2044">
        <v>33</v>
      </c>
      <c r="F12" s="2045" t="s">
        <v>248</v>
      </c>
      <c r="G12" s="2045" t="s">
        <v>249</v>
      </c>
      <c r="H12" s="2045" t="s">
        <v>250</v>
      </c>
      <c r="I12" s="2046" t="s">
        <v>251</v>
      </c>
      <c r="J12" s="2047">
        <v>1</v>
      </c>
      <c r="K12" s="2049" t="s">
        <v>691</v>
      </c>
      <c r="L12" s="2046">
        <v>2019</v>
      </c>
      <c r="M12" s="2054">
        <v>1</v>
      </c>
      <c r="N12" s="2055">
        <v>18</v>
      </c>
      <c r="O12" s="2055">
        <v>18</v>
      </c>
      <c r="P12" s="2051">
        <v>1</v>
      </c>
      <c r="Q12" s="2055">
        <v>18</v>
      </c>
      <c r="R12" s="2055">
        <v>18</v>
      </c>
      <c r="S12" s="2051">
        <v>1</v>
      </c>
      <c r="T12" s="2055">
        <f>N12+Q12</f>
        <v>36</v>
      </c>
      <c r="U12" s="2055">
        <f>O12+R12</f>
        <v>36</v>
      </c>
      <c r="V12" s="2051">
        <v>1</v>
      </c>
      <c r="W12" s="2051">
        <v>1</v>
      </c>
      <c r="X12" s="2051">
        <v>0.5</v>
      </c>
      <c r="Y12" s="27">
        <v>93</v>
      </c>
      <c r="Z12" s="516" t="s">
        <v>1199</v>
      </c>
      <c r="AA12" s="517" t="s">
        <v>738</v>
      </c>
      <c r="AB12" s="517">
        <v>0.16600000000000001</v>
      </c>
      <c r="AC12" s="518">
        <v>0.16600000000000001</v>
      </c>
      <c r="AD12" s="36" t="s">
        <v>729</v>
      </c>
      <c r="AE12" s="28" t="s">
        <v>847</v>
      </c>
      <c r="AF12" s="28" t="s">
        <v>577</v>
      </c>
      <c r="AG12" s="28" t="s">
        <v>578</v>
      </c>
      <c r="AH12" s="517">
        <v>0.16600000000000001</v>
      </c>
      <c r="AI12" s="518">
        <v>0.16600000000000001</v>
      </c>
      <c r="AJ12" s="36" t="s">
        <v>729</v>
      </c>
      <c r="AK12" s="28" t="s">
        <v>847</v>
      </c>
      <c r="AL12" s="28" t="s">
        <v>577</v>
      </c>
      <c r="AM12" s="28" t="s">
        <v>578</v>
      </c>
      <c r="AN12" s="517">
        <v>0.16600000000000001</v>
      </c>
      <c r="AO12" s="517">
        <v>0.16600000000000001</v>
      </c>
      <c r="AP12" s="445" t="s">
        <v>107</v>
      </c>
      <c r="AQ12" s="443" t="s">
        <v>240</v>
      </c>
    </row>
    <row r="13" spans="1:43" ht="96" x14ac:dyDescent="0.15">
      <c r="A13" s="2043"/>
      <c r="B13" s="1997"/>
      <c r="C13" s="1999"/>
      <c r="D13" s="1999"/>
      <c r="E13" s="2044"/>
      <c r="F13" s="2045"/>
      <c r="G13" s="2045"/>
      <c r="H13" s="2045"/>
      <c r="I13" s="2046"/>
      <c r="J13" s="2048"/>
      <c r="K13" s="2050"/>
      <c r="L13" s="2046"/>
      <c r="M13" s="2046"/>
      <c r="N13" s="2052"/>
      <c r="O13" s="2052"/>
      <c r="P13" s="2052"/>
      <c r="Q13" s="2052"/>
      <c r="R13" s="2052"/>
      <c r="S13" s="2052"/>
      <c r="T13" s="2052"/>
      <c r="U13" s="2052"/>
      <c r="V13" s="2052"/>
      <c r="W13" s="2052"/>
      <c r="X13" s="2052"/>
      <c r="Y13" s="27">
        <v>94</v>
      </c>
      <c r="Z13" s="516" t="s">
        <v>1200</v>
      </c>
      <c r="AA13" s="517" t="s">
        <v>738</v>
      </c>
      <c r="AB13" s="517">
        <v>8.3000000000000004E-2</v>
      </c>
      <c r="AC13" s="518">
        <v>8.3000000000000004E-2</v>
      </c>
      <c r="AD13" s="442" t="s">
        <v>252</v>
      </c>
      <c r="AE13" s="28" t="s">
        <v>848</v>
      </c>
      <c r="AF13" s="28" t="s">
        <v>577</v>
      </c>
      <c r="AG13" s="28" t="s">
        <v>849</v>
      </c>
      <c r="AH13" s="517">
        <v>8.3000000000000004E-2</v>
      </c>
      <c r="AI13" s="518">
        <v>8.3000000000000004E-2</v>
      </c>
      <c r="AJ13" s="442" t="s">
        <v>252</v>
      </c>
      <c r="AK13" s="28" t="s">
        <v>848</v>
      </c>
      <c r="AL13" s="28" t="s">
        <v>577</v>
      </c>
      <c r="AM13" s="28" t="s">
        <v>849</v>
      </c>
      <c r="AN13" s="517">
        <v>8.3000000000000004E-2</v>
      </c>
      <c r="AO13" s="517">
        <v>8.3000000000000004E-2</v>
      </c>
      <c r="AP13" s="442" t="s">
        <v>252</v>
      </c>
      <c r="AQ13" s="443" t="s">
        <v>240</v>
      </c>
    </row>
    <row r="14" spans="1:43" ht="96" x14ac:dyDescent="0.15">
      <c r="A14" s="2043"/>
      <c r="B14" s="1997"/>
      <c r="C14" s="1999"/>
      <c r="D14" s="1999"/>
      <c r="E14" s="2044"/>
      <c r="F14" s="2045"/>
      <c r="G14" s="2045"/>
      <c r="H14" s="2045"/>
      <c r="I14" s="2046"/>
      <c r="J14" s="2048"/>
      <c r="K14" s="2050"/>
      <c r="L14" s="2046"/>
      <c r="M14" s="2046"/>
      <c r="N14" s="2053"/>
      <c r="O14" s="2053"/>
      <c r="P14" s="2053"/>
      <c r="Q14" s="2053"/>
      <c r="R14" s="2053"/>
      <c r="S14" s="2053"/>
      <c r="T14" s="2053"/>
      <c r="U14" s="2053"/>
      <c r="V14" s="2053"/>
      <c r="W14" s="2053"/>
      <c r="X14" s="2053"/>
      <c r="Y14" s="27">
        <v>95</v>
      </c>
      <c r="Z14" s="516" t="s">
        <v>1201</v>
      </c>
      <c r="AA14" s="517" t="s">
        <v>738</v>
      </c>
      <c r="AB14" s="517">
        <v>8.3000000000000004E-2</v>
      </c>
      <c r="AC14" s="518">
        <v>8.3000000000000004E-2</v>
      </c>
      <c r="AD14" s="445" t="s">
        <v>253</v>
      </c>
      <c r="AE14" s="28" t="s">
        <v>848</v>
      </c>
      <c r="AF14" s="28" t="s">
        <v>577</v>
      </c>
      <c r="AG14" s="28" t="s">
        <v>849</v>
      </c>
      <c r="AH14" s="517">
        <v>8.3000000000000004E-2</v>
      </c>
      <c r="AI14" s="518">
        <v>8.3000000000000004E-2</v>
      </c>
      <c r="AJ14" s="445" t="s">
        <v>253</v>
      </c>
      <c r="AK14" s="28" t="s">
        <v>848</v>
      </c>
      <c r="AL14" s="28" t="s">
        <v>577</v>
      </c>
      <c r="AM14" s="28" t="s">
        <v>849</v>
      </c>
      <c r="AN14" s="517">
        <v>8.3000000000000004E-2</v>
      </c>
      <c r="AO14" s="517">
        <v>8.3000000000000004E-2</v>
      </c>
      <c r="AP14" s="445" t="s">
        <v>253</v>
      </c>
      <c r="AQ14" s="443" t="s">
        <v>240</v>
      </c>
    </row>
  </sheetData>
  <mergeCells count="70">
    <mergeCell ref="T12:T14"/>
    <mergeCell ref="U12:U14"/>
    <mergeCell ref="V12:V14"/>
    <mergeCell ref="W9:W11"/>
    <mergeCell ref="W12:W14"/>
    <mergeCell ref="AB9:AB11"/>
    <mergeCell ref="AA9:AA11"/>
    <mergeCell ref="AC9:AC11"/>
    <mergeCell ref="AD9:AD11"/>
    <mergeCell ref="AE9:AE11"/>
    <mergeCell ref="AQ9:AQ11"/>
    <mergeCell ref="AF9:AF11"/>
    <mergeCell ref="AG9:AG11"/>
    <mergeCell ref="AL9:AL11"/>
    <mergeCell ref="AM9:AM11"/>
    <mergeCell ref="AH9:AH11"/>
    <mergeCell ref="AP9:AP11"/>
    <mergeCell ref="AI9:AI11"/>
    <mergeCell ref="AJ9:AJ11"/>
    <mergeCell ref="AK9:AK11"/>
    <mergeCell ref="AN9:AN11"/>
    <mergeCell ref="AO9:AO11"/>
    <mergeCell ref="K12:K14"/>
    <mergeCell ref="G9:L9"/>
    <mergeCell ref="M9:M11"/>
    <mergeCell ref="Y9:Y11"/>
    <mergeCell ref="Z9:Z11"/>
    <mergeCell ref="X12:X14"/>
    <mergeCell ref="M12:M14"/>
    <mergeCell ref="N12:N14"/>
    <mergeCell ref="O12:O14"/>
    <mergeCell ref="P12:P14"/>
    <mergeCell ref="N9:P10"/>
    <mergeCell ref="Q9:S10"/>
    <mergeCell ref="Q12:Q14"/>
    <mergeCell ref="R12:R14"/>
    <mergeCell ref="S12:S14"/>
    <mergeCell ref="T9:V10"/>
    <mergeCell ref="G10:G11"/>
    <mergeCell ref="H10:H11"/>
    <mergeCell ref="I10:I11"/>
    <mergeCell ref="J10:L10"/>
    <mergeCell ref="X9:X11"/>
    <mergeCell ref="A9:A11"/>
    <mergeCell ref="B9:B11"/>
    <mergeCell ref="C9:D11"/>
    <mergeCell ref="E9:E11"/>
    <mergeCell ref="F9:F11"/>
    <mergeCell ref="A1:AQ1"/>
    <mergeCell ref="A2:AQ2"/>
    <mergeCell ref="A3:AQ3"/>
    <mergeCell ref="A4:AQ4"/>
    <mergeCell ref="A5:D5"/>
    <mergeCell ref="F5:AQ5"/>
    <mergeCell ref="A6:D6"/>
    <mergeCell ref="F6:AQ6"/>
    <mergeCell ref="A7:D7"/>
    <mergeCell ref="F7:AQ7"/>
    <mergeCell ref="A12:A14"/>
    <mergeCell ref="B12:B14"/>
    <mergeCell ref="C12:D14"/>
    <mergeCell ref="E12:E14"/>
    <mergeCell ref="F12:F14"/>
    <mergeCell ref="L12:L14"/>
    <mergeCell ref="G12:G14"/>
    <mergeCell ref="H12:H14"/>
    <mergeCell ref="I12:I14"/>
    <mergeCell ref="J12:J14"/>
    <mergeCell ref="A8:D8"/>
    <mergeCell ref="F8:AQ8"/>
  </mergeCells>
  <dataValidations count="1">
    <dataValidation type="list" allowBlank="1" showInputMessage="1" showErrorMessage="1" sqref="C12" xr:uid="{00000000-0002-0000-0600-000000000000}">
      <formula1>#REF!</formula1>
    </dataValidation>
  </dataValidations>
  <pageMargins left="0.7" right="0.7" top="0.75" bottom="0.75" header="0.3" footer="0.3"/>
  <pageSetup orientation="portrait" horizontalDpi="300" verticalDpi="300"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AS24"/>
  <sheetViews>
    <sheetView topLeftCell="J5" zoomScale="125" workbookViewId="0">
      <selection activeCell="W9" sqref="W9:W11"/>
    </sheetView>
  </sheetViews>
  <sheetFormatPr baseColWidth="10" defaultRowHeight="15" x14ac:dyDescent="0.2"/>
  <cols>
    <col min="8" max="8" width="18.33203125" customWidth="1"/>
    <col min="14" max="14" width="10.83203125" style="37"/>
    <col min="17" max="17" width="10.83203125" style="37"/>
    <col min="20" max="20" width="10.83203125" style="37"/>
    <col min="25" max="25" width="6.83203125" customWidth="1"/>
    <col min="26" max="26" width="29.5" customWidth="1"/>
    <col min="32" max="32" width="42.1640625" customWidth="1"/>
    <col min="33" max="33" width="22.6640625" customWidth="1"/>
    <col min="34" max="34" width="23.6640625" customWidth="1"/>
    <col min="38" max="38" width="42.1640625" customWidth="1"/>
    <col min="39" max="39" width="22.6640625" customWidth="1"/>
    <col min="40" max="40" width="23.6640625" customWidth="1"/>
  </cols>
  <sheetData>
    <row r="1" spans="1:45" ht="15" customHeight="1" x14ac:dyDescent="0.2">
      <c r="A1" s="2115" t="s">
        <v>0</v>
      </c>
      <c r="B1" s="2116"/>
      <c r="C1" s="2116"/>
      <c r="D1" s="2116"/>
      <c r="E1" s="2116"/>
      <c r="F1" s="2116"/>
      <c r="G1" s="2116"/>
      <c r="H1" s="2116"/>
      <c r="I1" s="2116"/>
      <c r="J1" s="2116"/>
      <c r="K1" s="2116"/>
      <c r="L1" s="2116"/>
      <c r="M1" s="2116"/>
      <c r="N1" s="2116"/>
      <c r="O1" s="2116"/>
      <c r="P1" s="2116"/>
      <c r="Q1" s="2116"/>
      <c r="R1" s="2116"/>
      <c r="S1" s="2116"/>
      <c r="T1" s="2116"/>
      <c r="U1" s="2116"/>
      <c r="V1" s="2116"/>
      <c r="W1" s="2116"/>
      <c r="X1" s="2116"/>
      <c r="Y1" s="2116"/>
      <c r="Z1" s="2116"/>
      <c r="AA1" s="2116"/>
      <c r="AB1" s="2116"/>
      <c r="AC1" s="2116"/>
      <c r="AD1" s="2116"/>
      <c r="AE1" s="2116"/>
      <c r="AF1" s="2116"/>
      <c r="AG1" s="2116"/>
      <c r="AH1" s="2116"/>
      <c r="AI1" s="2116"/>
      <c r="AJ1" s="2116"/>
      <c r="AK1" s="2116"/>
      <c r="AL1" s="2116"/>
      <c r="AM1" s="2116"/>
      <c r="AN1" s="2116"/>
      <c r="AO1" s="2116"/>
      <c r="AP1" s="2116"/>
      <c r="AQ1" s="2116"/>
      <c r="AR1" s="2116"/>
      <c r="AS1" s="2117"/>
    </row>
    <row r="2" spans="1:45" ht="15" customHeight="1" x14ac:dyDescent="0.2">
      <c r="A2" s="2115" t="s">
        <v>1</v>
      </c>
      <c r="B2" s="2116"/>
      <c r="C2" s="2116"/>
      <c r="D2" s="2116"/>
      <c r="E2" s="2116"/>
      <c r="F2" s="2116"/>
      <c r="G2" s="2116"/>
      <c r="H2" s="2116"/>
      <c r="I2" s="2116"/>
      <c r="J2" s="2116"/>
      <c r="K2" s="2116"/>
      <c r="L2" s="2116"/>
      <c r="M2" s="2116"/>
      <c r="N2" s="2116"/>
      <c r="O2" s="2116"/>
      <c r="P2" s="2116"/>
      <c r="Q2" s="2116"/>
      <c r="R2" s="2116"/>
      <c r="S2" s="2116"/>
      <c r="T2" s="2116"/>
      <c r="U2" s="2116"/>
      <c r="V2" s="2116"/>
      <c r="W2" s="2116"/>
      <c r="X2" s="2116"/>
      <c r="Y2" s="2116"/>
      <c r="Z2" s="2116"/>
      <c r="AA2" s="2116"/>
      <c r="AB2" s="2116"/>
      <c r="AC2" s="2116"/>
      <c r="AD2" s="2116"/>
      <c r="AE2" s="2116"/>
      <c r="AF2" s="2116"/>
      <c r="AG2" s="2116"/>
      <c r="AH2" s="2116"/>
      <c r="AI2" s="2116"/>
      <c r="AJ2" s="2116"/>
      <c r="AK2" s="2116"/>
      <c r="AL2" s="2116"/>
      <c r="AM2" s="2116"/>
      <c r="AN2" s="2116"/>
      <c r="AO2" s="2116"/>
      <c r="AP2" s="2116"/>
      <c r="AQ2" s="2116"/>
      <c r="AR2" s="2116"/>
      <c r="AS2" s="2117"/>
    </row>
    <row r="3" spans="1:45" ht="15" customHeight="1" x14ac:dyDescent="0.2">
      <c r="A3" s="2115" t="s">
        <v>2</v>
      </c>
      <c r="B3" s="2116"/>
      <c r="C3" s="2116"/>
      <c r="D3" s="2116"/>
      <c r="E3" s="2116"/>
      <c r="F3" s="2116"/>
      <c r="G3" s="2116"/>
      <c r="H3" s="2116"/>
      <c r="I3" s="2116"/>
      <c r="J3" s="2116"/>
      <c r="K3" s="2116"/>
      <c r="L3" s="2116"/>
      <c r="M3" s="2116"/>
      <c r="N3" s="2116"/>
      <c r="O3" s="2116"/>
      <c r="P3" s="2116"/>
      <c r="Q3" s="2116"/>
      <c r="R3" s="2116"/>
      <c r="S3" s="2116"/>
      <c r="T3" s="2116"/>
      <c r="U3" s="2116"/>
      <c r="V3" s="2116"/>
      <c r="W3" s="2116"/>
      <c r="X3" s="2116"/>
      <c r="Y3" s="2116"/>
      <c r="Z3" s="2116"/>
      <c r="AA3" s="2116"/>
      <c r="AB3" s="2116"/>
      <c r="AC3" s="2116"/>
      <c r="AD3" s="2116"/>
      <c r="AE3" s="2116"/>
      <c r="AF3" s="2116"/>
      <c r="AG3" s="2116"/>
      <c r="AH3" s="2116"/>
      <c r="AI3" s="2116"/>
      <c r="AJ3" s="2116"/>
      <c r="AK3" s="2116"/>
      <c r="AL3" s="2116"/>
      <c r="AM3" s="2116"/>
      <c r="AN3" s="2116"/>
      <c r="AO3" s="2116"/>
      <c r="AP3" s="2116"/>
      <c r="AQ3" s="2116"/>
      <c r="AR3" s="2116"/>
      <c r="AS3" s="2117"/>
    </row>
    <row r="4" spans="1:45" ht="15" customHeight="1" x14ac:dyDescent="0.2">
      <c r="A4" s="2118" t="s">
        <v>3</v>
      </c>
      <c r="B4" s="2119"/>
      <c r="C4" s="2119"/>
      <c r="D4" s="2119"/>
      <c r="E4" s="2119"/>
      <c r="F4" s="2119"/>
      <c r="G4" s="2119"/>
      <c r="H4" s="2119"/>
      <c r="I4" s="2119"/>
      <c r="J4" s="2119"/>
      <c r="K4" s="2119"/>
      <c r="L4" s="2119"/>
      <c r="M4" s="2119"/>
      <c r="N4" s="2119"/>
      <c r="O4" s="2119"/>
      <c r="P4" s="2119"/>
      <c r="Q4" s="2119"/>
      <c r="R4" s="2119"/>
      <c r="S4" s="2119"/>
      <c r="T4" s="2119"/>
      <c r="U4" s="2119"/>
      <c r="V4" s="2119"/>
      <c r="W4" s="2119"/>
      <c r="X4" s="2119"/>
      <c r="Y4" s="2119"/>
      <c r="Z4" s="2119"/>
      <c r="AA4" s="2119"/>
      <c r="AB4" s="2119"/>
      <c r="AC4" s="2119"/>
      <c r="AD4" s="2119"/>
      <c r="AE4" s="2119"/>
      <c r="AF4" s="2119"/>
      <c r="AG4" s="2119"/>
      <c r="AH4" s="2119"/>
      <c r="AI4" s="2119"/>
      <c r="AJ4" s="2119"/>
      <c r="AK4" s="2119"/>
      <c r="AL4" s="2119"/>
      <c r="AM4" s="2119"/>
      <c r="AN4" s="2119"/>
      <c r="AO4" s="2119"/>
      <c r="AP4" s="2119"/>
      <c r="AQ4" s="2119"/>
      <c r="AR4" s="2119"/>
      <c r="AS4" s="2120"/>
    </row>
    <row r="5" spans="1:45" ht="15" customHeight="1" x14ac:dyDescent="0.2">
      <c r="A5" s="1952" t="s">
        <v>4</v>
      </c>
      <c r="B5" s="1952"/>
      <c r="C5" s="1952"/>
      <c r="D5" s="1952"/>
      <c r="E5" s="23"/>
      <c r="F5" s="1953" t="s">
        <v>42</v>
      </c>
      <c r="G5" s="1953"/>
      <c r="H5" s="1953"/>
      <c r="I5" s="1953"/>
      <c r="J5" s="1953"/>
      <c r="K5" s="1953"/>
      <c r="L5" s="1953"/>
      <c r="M5" s="1953"/>
      <c r="N5" s="1953"/>
      <c r="O5" s="1953"/>
      <c r="P5" s="1953"/>
      <c r="Q5" s="1953"/>
      <c r="R5" s="1953"/>
      <c r="S5" s="1953"/>
      <c r="T5" s="1953"/>
      <c r="U5" s="1953"/>
      <c r="V5" s="1953"/>
      <c r="W5" s="1953"/>
      <c r="X5" s="1953"/>
      <c r="Y5" s="1953"/>
      <c r="Z5" s="1953"/>
      <c r="AA5" s="1953"/>
      <c r="AB5" s="1953"/>
      <c r="AC5" s="1953"/>
      <c r="AD5" s="1953"/>
      <c r="AE5" s="1953"/>
      <c r="AF5" s="1953"/>
      <c r="AG5" s="1953"/>
      <c r="AH5" s="1953"/>
      <c r="AI5" s="1953"/>
      <c r="AJ5" s="1953"/>
      <c r="AK5" s="1953"/>
      <c r="AL5" s="1953"/>
      <c r="AM5" s="1953"/>
      <c r="AN5" s="1953"/>
      <c r="AO5" s="1953"/>
      <c r="AP5" s="1953"/>
      <c r="AQ5" s="1953"/>
      <c r="AR5" s="1953"/>
      <c r="AS5" s="1954"/>
    </row>
    <row r="6" spans="1:45" x14ac:dyDescent="0.2">
      <c r="A6" s="1952" t="s">
        <v>5</v>
      </c>
      <c r="B6" s="1952"/>
      <c r="C6" s="1952"/>
      <c r="D6" s="1952"/>
      <c r="E6" s="23"/>
      <c r="F6" s="1995">
        <v>2540203113</v>
      </c>
      <c r="G6" s="1995"/>
      <c r="H6" s="1995"/>
      <c r="I6" s="1995"/>
      <c r="J6" s="1995"/>
      <c r="K6" s="1995"/>
      <c r="L6" s="1995"/>
      <c r="M6" s="1995"/>
      <c r="N6" s="1995"/>
      <c r="O6" s="1995"/>
      <c r="P6" s="1995"/>
      <c r="Q6" s="1995"/>
      <c r="R6" s="1995"/>
      <c r="S6" s="1995"/>
      <c r="T6" s="1995"/>
      <c r="U6" s="1995"/>
      <c r="V6" s="1995"/>
      <c r="W6" s="1995"/>
      <c r="X6" s="1995"/>
      <c r="Y6" s="1995"/>
      <c r="Z6" s="1995"/>
      <c r="AA6" s="1995"/>
      <c r="AB6" s="1995"/>
      <c r="AC6" s="1995"/>
      <c r="AD6" s="1995"/>
      <c r="AE6" s="1995"/>
      <c r="AF6" s="1995"/>
      <c r="AG6" s="1995"/>
      <c r="AH6" s="1995"/>
      <c r="AI6" s="1995"/>
      <c r="AJ6" s="1995"/>
      <c r="AK6" s="1995"/>
      <c r="AL6" s="1995"/>
      <c r="AM6" s="1995"/>
      <c r="AN6" s="1995"/>
      <c r="AO6" s="1995"/>
      <c r="AP6" s="1995"/>
      <c r="AQ6" s="1995"/>
      <c r="AR6" s="1995"/>
      <c r="AS6" s="1996"/>
    </row>
    <row r="7" spans="1:45" ht="15" customHeight="1" x14ac:dyDescent="0.2">
      <c r="A7" s="1952" t="s">
        <v>6</v>
      </c>
      <c r="B7" s="1952"/>
      <c r="C7" s="1952"/>
      <c r="D7" s="1952"/>
      <c r="E7" s="23"/>
      <c r="F7" s="1953" t="s">
        <v>697</v>
      </c>
      <c r="G7" s="1953"/>
      <c r="H7" s="1953"/>
      <c r="I7" s="1953"/>
      <c r="J7" s="1953"/>
      <c r="K7" s="1953"/>
      <c r="L7" s="1953"/>
      <c r="M7" s="1953"/>
      <c r="N7" s="1953"/>
      <c r="O7" s="1953"/>
      <c r="P7" s="1953"/>
      <c r="Q7" s="1953"/>
      <c r="R7" s="1953"/>
      <c r="S7" s="1953"/>
      <c r="T7" s="1953"/>
      <c r="U7" s="1953"/>
      <c r="V7" s="1953"/>
      <c r="W7" s="1953"/>
      <c r="X7" s="1953"/>
      <c r="Y7" s="1953"/>
      <c r="Z7" s="1953"/>
      <c r="AA7" s="1953"/>
      <c r="AB7" s="1953"/>
      <c r="AC7" s="1953"/>
      <c r="AD7" s="1953"/>
      <c r="AE7" s="1953"/>
      <c r="AF7" s="1953"/>
      <c r="AG7" s="1953"/>
      <c r="AH7" s="1953"/>
      <c r="AI7" s="1953"/>
      <c r="AJ7" s="1953"/>
      <c r="AK7" s="1953"/>
      <c r="AL7" s="1953"/>
      <c r="AM7" s="1953"/>
      <c r="AN7" s="1953"/>
      <c r="AO7" s="1953"/>
      <c r="AP7" s="1953"/>
      <c r="AQ7" s="1953"/>
      <c r="AR7" s="1953"/>
      <c r="AS7" s="1954"/>
    </row>
    <row r="8" spans="1:45" ht="15" customHeight="1" x14ac:dyDescent="0.2">
      <c r="A8" s="1952" t="s">
        <v>7</v>
      </c>
      <c r="B8" s="1952"/>
      <c r="C8" s="1952"/>
      <c r="D8" s="1952"/>
      <c r="E8" s="23"/>
      <c r="F8" s="1953" t="s">
        <v>700</v>
      </c>
      <c r="G8" s="1953"/>
      <c r="H8" s="1953"/>
      <c r="I8" s="1953"/>
      <c r="J8" s="1953"/>
      <c r="K8" s="1953"/>
      <c r="L8" s="1953"/>
      <c r="M8" s="1953"/>
      <c r="N8" s="1953"/>
      <c r="O8" s="1953"/>
      <c r="P8" s="1953"/>
      <c r="Q8" s="1953"/>
      <c r="R8" s="1953"/>
      <c r="S8" s="1953"/>
      <c r="T8" s="1953"/>
      <c r="U8" s="1953"/>
      <c r="V8" s="1953"/>
      <c r="W8" s="1953"/>
      <c r="X8" s="1953"/>
      <c r="Y8" s="1953"/>
      <c r="Z8" s="1953"/>
      <c r="AA8" s="1953"/>
      <c r="AB8" s="1953"/>
      <c r="AC8" s="1953"/>
      <c r="AD8" s="1953"/>
      <c r="AE8" s="1953"/>
      <c r="AF8" s="1953"/>
      <c r="AG8" s="1953"/>
      <c r="AH8" s="1953"/>
      <c r="AI8" s="1953"/>
      <c r="AJ8" s="1953"/>
      <c r="AK8" s="1953"/>
      <c r="AL8" s="1953"/>
      <c r="AM8" s="1953"/>
      <c r="AN8" s="1953"/>
      <c r="AO8" s="1953"/>
      <c r="AP8" s="1953"/>
      <c r="AQ8" s="1953"/>
      <c r="AR8" s="1953"/>
      <c r="AS8" s="1954"/>
    </row>
    <row r="9" spans="1:45" ht="15" customHeight="1" x14ac:dyDescent="0.2">
      <c r="A9" s="1989" t="s">
        <v>8</v>
      </c>
      <c r="B9" s="1992" t="s">
        <v>9</v>
      </c>
      <c r="C9" s="1955" t="s">
        <v>10</v>
      </c>
      <c r="D9" s="1956"/>
      <c r="E9" s="1961" t="s">
        <v>27</v>
      </c>
      <c r="F9" s="1964" t="s">
        <v>11</v>
      </c>
      <c r="G9" s="1967" t="s">
        <v>12</v>
      </c>
      <c r="H9" s="1968"/>
      <c r="I9" s="1968"/>
      <c r="J9" s="1968"/>
      <c r="K9" s="1968"/>
      <c r="L9" s="1969"/>
      <c r="M9" s="1964" t="s">
        <v>687</v>
      </c>
      <c r="N9" s="2106" t="s">
        <v>659</v>
      </c>
      <c r="O9" s="2107"/>
      <c r="P9" s="2108"/>
      <c r="Q9" s="2106" t="s">
        <v>737</v>
      </c>
      <c r="R9" s="2107"/>
      <c r="S9" s="2108"/>
      <c r="T9" s="2106" t="s">
        <v>1127</v>
      </c>
      <c r="U9" s="2107"/>
      <c r="V9" s="2108"/>
      <c r="W9" s="1986" t="s">
        <v>1243</v>
      </c>
      <c r="X9" s="1986" t="s">
        <v>710</v>
      </c>
      <c r="Y9" s="1961" t="s">
        <v>28</v>
      </c>
      <c r="Z9" s="1970" t="s">
        <v>30</v>
      </c>
      <c r="AA9" s="1983" t="s">
        <v>31</v>
      </c>
      <c r="AB9" s="2124" t="s">
        <v>57</v>
      </c>
      <c r="AC9" s="1973" t="s">
        <v>659</v>
      </c>
      <c r="AD9" s="1973" t="s">
        <v>660</v>
      </c>
      <c r="AE9" s="1973" t="s">
        <v>661</v>
      </c>
      <c r="AF9" s="1973" t="s">
        <v>783</v>
      </c>
      <c r="AG9" s="1973" t="s">
        <v>662</v>
      </c>
      <c r="AH9" s="1973" t="s">
        <v>663</v>
      </c>
      <c r="AI9" s="2127" t="s">
        <v>719</v>
      </c>
      <c r="AJ9" s="2089" t="s">
        <v>660</v>
      </c>
      <c r="AK9" s="2089" t="s">
        <v>661</v>
      </c>
      <c r="AL9" s="2089" t="s">
        <v>783</v>
      </c>
      <c r="AM9" s="2089" t="s">
        <v>662</v>
      </c>
      <c r="AN9" s="2089" t="s">
        <v>663</v>
      </c>
      <c r="AO9" s="2130" t="s">
        <v>733</v>
      </c>
      <c r="AP9" s="2132" t="s">
        <v>739</v>
      </c>
      <c r="AQ9" s="1964" t="s">
        <v>29</v>
      </c>
      <c r="AR9" s="1964" t="s">
        <v>65</v>
      </c>
      <c r="AS9" s="1964" t="s">
        <v>14</v>
      </c>
    </row>
    <row r="10" spans="1:45" ht="31" customHeight="1" x14ac:dyDescent="0.2">
      <c r="A10" s="1990"/>
      <c r="B10" s="1993"/>
      <c r="C10" s="1957"/>
      <c r="D10" s="1958"/>
      <c r="E10" s="1962"/>
      <c r="F10" s="1965"/>
      <c r="G10" s="1964" t="s">
        <v>15</v>
      </c>
      <c r="H10" s="1964" t="s">
        <v>16</v>
      </c>
      <c r="I10" s="1964" t="s">
        <v>17</v>
      </c>
      <c r="J10" s="1978" t="s">
        <v>18</v>
      </c>
      <c r="K10" s="1979"/>
      <c r="L10" s="1980"/>
      <c r="M10" s="1965"/>
      <c r="N10" s="2109"/>
      <c r="O10" s="2110"/>
      <c r="P10" s="2111"/>
      <c r="Q10" s="2109"/>
      <c r="R10" s="2110"/>
      <c r="S10" s="2111"/>
      <c r="T10" s="2109"/>
      <c r="U10" s="2110"/>
      <c r="V10" s="2111"/>
      <c r="W10" s="1987"/>
      <c r="X10" s="1987"/>
      <c r="Y10" s="1962"/>
      <c r="Z10" s="1971"/>
      <c r="AA10" s="1984"/>
      <c r="AB10" s="2125"/>
      <c r="AC10" s="1974"/>
      <c r="AD10" s="1974"/>
      <c r="AE10" s="1974"/>
      <c r="AF10" s="1974"/>
      <c r="AG10" s="1974"/>
      <c r="AH10" s="1974"/>
      <c r="AI10" s="2128"/>
      <c r="AJ10" s="2090"/>
      <c r="AK10" s="2090"/>
      <c r="AL10" s="2090"/>
      <c r="AM10" s="2090"/>
      <c r="AN10" s="2090"/>
      <c r="AO10" s="2131"/>
      <c r="AP10" s="2133"/>
      <c r="AQ10" s="1965"/>
      <c r="AR10" s="1965"/>
      <c r="AS10" s="1965"/>
    </row>
    <row r="11" spans="1:45" ht="24" x14ac:dyDescent="0.2">
      <c r="A11" s="1991"/>
      <c r="B11" s="1994"/>
      <c r="C11" s="1959"/>
      <c r="D11" s="1960"/>
      <c r="E11" s="1963"/>
      <c r="F11" s="1966"/>
      <c r="G11" s="1966"/>
      <c r="H11" s="1966"/>
      <c r="I11" s="1966"/>
      <c r="J11" s="39" t="s">
        <v>20</v>
      </c>
      <c r="K11" s="40" t="s">
        <v>33</v>
      </c>
      <c r="L11" s="26" t="s">
        <v>19</v>
      </c>
      <c r="M11" s="1966"/>
      <c r="N11" s="514" t="s">
        <v>58</v>
      </c>
      <c r="O11" s="514" t="s">
        <v>779</v>
      </c>
      <c r="P11" s="514" t="s">
        <v>1182</v>
      </c>
      <c r="Q11" s="514" t="s">
        <v>58</v>
      </c>
      <c r="R11" s="514" t="s">
        <v>779</v>
      </c>
      <c r="S11" s="514" t="s">
        <v>1182</v>
      </c>
      <c r="T11" s="514" t="s">
        <v>58</v>
      </c>
      <c r="U11" s="514" t="s">
        <v>779</v>
      </c>
      <c r="V11" s="514" t="s">
        <v>1182</v>
      </c>
      <c r="W11" s="1988"/>
      <c r="X11" s="1988"/>
      <c r="Y11" s="1963"/>
      <c r="Z11" s="1972"/>
      <c r="AA11" s="1985"/>
      <c r="AB11" s="2126"/>
      <c r="AC11" s="1975"/>
      <c r="AD11" s="1975"/>
      <c r="AE11" s="1975"/>
      <c r="AF11" s="1974"/>
      <c r="AG11" s="1975"/>
      <c r="AH11" s="1975"/>
      <c r="AI11" s="2129"/>
      <c r="AJ11" s="2091"/>
      <c r="AK11" s="2091"/>
      <c r="AL11" s="2090"/>
      <c r="AM11" s="2091"/>
      <c r="AN11" s="2091"/>
      <c r="AO11" s="2131"/>
      <c r="AP11" s="2133"/>
      <c r="AQ11" s="1966"/>
      <c r="AR11" s="1966"/>
      <c r="AS11" s="1966"/>
    </row>
    <row r="12" spans="1:45" ht="78.75" customHeight="1" x14ac:dyDescent="0.2">
      <c r="A12" s="2043" t="s">
        <v>176</v>
      </c>
      <c r="B12" s="1997" t="s">
        <v>112</v>
      </c>
      <c r="C12" s="1997" t="s">
        <v>254</v>
      </c>
      <c r="D12" s="1997"/>
      <c r="E12" s="2134">
        <v>34</v>
      </c>
      <c r="F12" s="2135" t="s">
        <v>1236</v>
      </c>
      <c r="G12" s="2135" t="s">
        <v>184</v>
      </c>
      <c r="H12" s="2135" t="s">
        <v>256</v>
      </c>
      <c r="I12" s="2140" t="s">
        <v>24</v>
      </c>
      <c r="J12" s="2142">
        <v>0.41</v>
      </c>
      <c r="K12" s="2144" t="s">
        <v>257</v>
      </c>
      <c r="L12" s="2147">
        <v>2019</v>
      </c>
      <c r="M12" s="2151">
        <v>0.42</v>
      </c>
      <c r="N12" s="2112">
        <v>13</v>
      </c>
      <c r="O12" s="2097">
        <v>158</v>
      </c>
      <c r="P12" s="2100">
        <f>N12/O12</f>
        <v>8.2278481012658222E-2</v>
      </c>
      <c r="Q12" s="2112">
        <v>0</v>
      </c>
      <c r="R12" s="2097">
        <v>0</v>
      </c>
      <c r="S12" s="2100" t="s">
        <v>1245</v>
      </c>
      <c r="T12" s="2112">
        <v>13</v>
      </c>
      <c r="U12" s="2097">
        <v>158</v>
      </c>
      <c r="V12" s="2100">
        <f>T12/U12</f>
        <v>8.2278481012658222E-2</v>
      </c>
      <c r="W12" s="2092">
        <v>0.42</v>
      </c>
      <c r="X12" s="2092">
        <f>(V12/W12)/2</f>
        <v>9.7950572634116939E-2</v>
      </c>
      <c r="Y12" s="27">
        <v>96</v>
      </c>
      <c r="Z12" s="166" t="s">
        <v>720</v>
      </c>
      <c r="AA12" s="139" t="s">
        <v>692</v>
      </c>
      <c r="AB12" s="31"/>
      <c r="AC12" s="2088" t="s">
        <v>939</v>
      </c>
      <c r="AD12" s="2088"/>
      <c r="AE12" s="2088"/>
      <c r="AF12" s="220"/>
      <c r="AG12" s="223"/>
      <c r="AH12" s="224"/>
      <c r="AI12" s="31">
        <v>0.16500000000000001</v>
      </c>
      <c r="AJ12" s="219"/>
      <c r="AK12" s="219"/>
      <c r="AL12" s="522"/>
      <c r="AM12" s="523"/>
      <c r="AN12" s="524"/>
      <c r="AO12" s="31"/>
      <c r="AP12" s="31">
        <v>0.16500000000000001</v>
      </c>
      <c r="AQ12" s="21" t="s">
        <v>258</v>
      </c>
      <c r="AR12" s="48" t="s">
        <v>259</v>
      </c>
      <c r="AS12" s="2033"/>
    </row>
    <row r="13" spans="1:45" ht="80" x14ac:dyDescent="0.2">
      <c r="A13" s="2043"/>
      <c r="B13" s="1997"/>
      <c r="C13" s="1997"/>
      <c r="D13" s="1997"/>
      <c r="E13" s="2134"/>
      <c r="F13" s="2136"/>
      <c r="G13" s="2136"/>
      <c r="H13" s="2136"/>
      <c r="I13" s="2141"/>
      <c r="J13" s="2143"/>
      <c r="K13" s="2145"/>
      <c r="L13" s="2148"/>
      <c r="M13" s="2152"/>
      <c r="N13" s="2113"/>
      <c r="O13" s="2098"/>
      <c r="P13" s="2101"/>
      <c r="Q13" s="2113"/>
      <c r="R13" s="2098"/>
      <c r="S13" s="2101"/>
      <c r="T13" s="2113"/>
      <c r="U13" s="2098"/>
      <c r="V13" s="2101"/>
      <c r="W13" s="2093"/>
      <c r="X13" s="2093"/>
      <c r="Y13" s="27">
        <v>97</v>
      </c>
      <c r="Z13" s="169" t="s">
        <v>260</v>
      </c>
      <c r="AA13" s="139" t="s">
        <v>692</v>
      </c>
      <c r="AB13" s="31">
        <v>0.16500000000000001</v>
      </c>
      <c r="AC13" s="218">
        <v>0.16500000000000001</v>
      </c>
      <c r="AD13" s="218">
        <v>0.16500000000000001</v>
      </c>
      <c r="AE13" s="219" t="s">
        <v>941</v>
      </c>
      <c r="AF13" s="6" t="s">
        <v>869</v>
      </c>
      <c r="AG13" s="85" t="s">
        <v>942</v>
      </c>
      <c r="AH13" s="45" t="s">
        <v>943</v>
      </c>
      <c r="AI13" s="218">
        <v>0.16500000000000001</v>
      </c>
      <c r="AJ13" s="218">
        <v>0.16500000000000001</v>
      </c>
      <c r="AK13" s="486" t="s">
        <v>941</v>
      </c>
      <c r="AL13" s="193" t="s">
        <v>869</v>
      </c>
      <c r="AM13" s="84" t="s">
        <v>942</v>
      </c>
      <c r="AN13" s="30" t="s">
        <v>943</v>
      </c>
      <c r="AO13" s="31">
        <v>0.16500000000000001</v>
      </c>
      <c r="AP13" s="31"/>
      <c r="AQ13" s="21" t="s">
        <v>261</v>
      </c>
      <c r="AR13" s="21" t="s">
        <v>262</v>
      </c>
      <c r="AS13" s="2137"/>
    </row>
    <row r="14" spans="1:45" ht="36" x14ac:dyDescent="0.2">
      <c r="A14" s="2043"/>
      <c r="B14" s="1997"/>
      <c r="C14" s="1997"/>
      <c r="D14" s="1997"/>
      <c r="E14" s="2134"/>
      <c r="F14" s="2136"/>
      <c r="G14" s="2136"/>
      <c r="H14" s="2136"/>
      <c r="I14" s="2141"/>
      <c r="J14" s="2143"/>
      <c r="K14" s="2146"/>
      <c r="L14" s="2148"/>
      <c r="M14" s="2152"/>
      <c r="N14" s="2114"/>
      <c r="O14" s="2099"/>
      <c r="P14" s="2102"/>
      <c r="Q14" s="2114"/>
      <c r="R14" s="2099"/>
      <c r="S14" s="2102"/>
      <c r="T14" s="2114"/>
      <c r="U14" s="2099"/>
      <c r="V14" s="2102"/>
      <c r="W14" s="2094"/>
      <c r="X14" s="2094"/>
      <c r="Y14" s="27">
        <v>98</v>
      </c>
      <c r="Z14" s="50" t="s">
        <v>263</v>
      </c>
      <c r="AA14" s="139" t="s">
        <v>692</v>
      </c>
      <c r="AB14" s="31"/>
      <c r="AC14" s="2095" t="s">
        <v>939</v>
      </c>
      <c r="AD14" s="2096"/>
      <c r="AE14" s="2096"/>
      <c r="AF14" s="220"/>
      <c r="AG14" s="221"/>
      <c r="AH14" s="222"/>
      <c r="AI14" s="31">
        <v>0.16500000000000001</v>
      </c>
      <c r="AJ14" s="486"/>
      <c r="AK14" s="486"/>
      <c r="AL14" s="29"/>
      <c r="AM14" s="29"/>
      <c r="AN14" s="525"/>
      <c r="AO14" s="31"/>
      <c r="AP14" s="31">
        <v>0.16500000000000001</v>
      </c>
      <c r="AQ14" s="21" t="s">
        <v>264</v>
      </c>
      <c r="AR14" s="21" t="s">
        <v>760</v>
      </c>
      <c r="AS14" s="2137"/>
    </row>
    <row r="15" spans="1:45" ht="60" x14ac:dyDescent="0.2">
      <c r="A15" s="2043"/>
      <c r="B15" s="1997"/>
      <c r="C15" s="1997"/>
      <c r="D15" s="1997"/>
      <c r="E15" s="2134">
        <v>35</v>
      </c>
      <c r="F15" s="2135" t="s">
        <v>265</v>
      </c>
      <c r="G15" s="2002" t="s">
        <v>266</v>
      </c>
      <c r="H15" s="2002" t="s">
        <v>1204</v>
      </c>
      <c r="I15" s="2008" t="s">
        <v>24</v>
      </c>
      <c r="J15" s="2121">
        <v>0.52</v>
      </c>
      <c r="K15" s="2103" t="s">
        <v>717</v>
      </c>
      <c r="L15" s="2002">
        <v>2019</v>
      </c>
      <c r="M15" s="2051">
        <v>0.53</v>
      </c>
      <c r="N15" s="2103">
        <v>118</v>
      </c>
      <c r="O15" s="2104">
        <v>717</v>
      </c>
      <c r="P15" s="2082">
        <f>N15/O15</f>
        <v>0.16457461645746166</v>
      </c>
      <c r="Q15" s="2103">
        <v>43</v>
      </c>
      <c r="R15" s="2104">
        <v>717</v>
      </c>
      <c r="S15" s="2082">
        <f>Q15/R15</f>
        <v>5.9972105997210597E-2</v>
      </c>
      <c r="T15" s="2103">
        <f>N15+Q15</f>
        <v>161</v>
      </c>
      <c r="U15" s="2104">
        <v>717</v>
      </c>
      <c r="V15" s="2082">
        <f>T15/U15</f>
        <v>0.22454672245467225</v>
      </c>
      <c r="W15" s="2082">
        <v>0.53</v>
      </c>
      <c r="X15" s="2084">
        <f>(V15/W15)/2</f>
        <v>0.21183653061761532</v>
      </c>
      <c r="Y15" s="27">
        <v>99</v>
      </c>
      <c r="Z15" s="105" t="s">
        <v>268</v>
      </c>
      <c r="AA15" s="45">
        <v>0.5</v>
      </c>
      <c r="AB15" s="31">
        <v>0.125</v>
      </c>
      <c r="AC15" s="225">
        <v>0.125</v>
      </c>
      <c r="AD15" s="225">
        <v>0.125</v>
      </c>
      <c r="AE15" s="38" t="s">
        <v>944</v>
      </c>
      <c r="AF15" s="191" t="s">
        <v>581</v>
      </c>
      <c r="AG15" s="43" t="s">
        <v>581</v>
      </c>
      <c r="AH15" s="43" t="s">
        <v>582</v>
      </c>
      <c r="AI15" s="31">
        <v>0.125</v>
      </c>
      <c r="AJ15" s="499">
        <v>0.125</v>
      </c>
      <c r="AK15" s="38" t="s">
        <v>944</v>
      </c>
      <c r="AL15" s="43" t="s">
        <v>581</v>
      </c>
      <c r="AM15" s="43" t="s">
        <v>581</v>
      </c>
      <c r="AN15" s="43" t="s">
        <v>582</v>
      </c>
      <c r="AO15" s="31">
        <v>0.125</v>
      </c>
      <c r="AP15" s="31">
        <v>0.125</v>
      </c>
      <c r="AQ15" s="21" t="s">
        <v>269</v>
      </c>
      <c r="AR15" s="21" t="s">
        <v>262</v>
      </c>
      <c r="AS15" s="2137"/>
    </row>
    <row r="16" spans="1:45" ht="99" customHeight="1" x14ac:dyDescent="0.2">
      <c r="A16" s="2043"/>
      <c r="B16" s="1997"/>
      <c r="C16" s="1997"/>
      <c r="D16" s="1997"/>
      <c r="E16" s="2134"/>
      <c r="F16" s="2139"/>
      <c r="G16" s="2004"/>
      <c r="H16" s="2004"/>
      <c r="I16" s="2010"/>
      <c r="J16" s="2123"/>
      <c r="K16" s="2016"/>
      <c r="L16" s="2004"/>
      <c r="M16" s="2149"/>
      <c r="N16" s="2016"/>
      <c r="O16" s="2105"/>
      <c r="P16" s="2083"/>
      <c r="Q16" s="2016"/>
      <c r="R16" s="2105"/>
      <c r="S16" s="2083"/>
      <c r="T16" s="2016"/>
      <c r="U16" s="2105"/>
      <c r="V16" s="2083"/>
      <c r="W16" s="2083"/>
      <c r="X16" s="2085"/>
      <c r="Y16" s="27">
        <v>100</v>
      </c>
      <c r="Z16" s="226" t="s">
        <v>270</v>
      </c>
      <c r="AA16" s="45">
        <v>0.5</v>
      </c>
      <c r="AB16" s="31">
        <v>0.125</v>
      </c>
      <c r="AC16" s="225">
        <v>0.125</v>
      </c>
      <c r="AD16" s="225">
        <v>0.125</v>
      </c>
      <c r="AE16" s="38" t="s">
        <v>945</v>
      </c>
      <c r="AF16" s="43" t="s">
        <v>581</v>
      </c>
      <c r="AG16" s="86" t="s">
        <v>581</v>
      </c>
      <c r="AH16" s="86" t="s">
        <v>582</v>
      </c>
      <c r="AI16" s="31">
        <v>0.125</v>
      </c>
      <c r="AJ16" s="526">
        <v>0.125</v>
      </c>
      <c r="AK16" s="38" t="s">
        <v>945</v>
      </c>
      <c r="AL16" s="43" t="s">
        <v>581</v>
      </c>
      <c r="AM16" s="86" t="s">
        <v>581</v>
      </c>
      <c r="AN16" s="86" t="s">
        <v>582</v>
      </c>
      <c r="AO16" s="31">
        <v>0.125</v>
      </c>
      <c r="AP16" s="31">
        <v>0.125</v>
      </c>
      <c r="AQ16" s="21" t="s">
        <v>271</v>
      </c>
      <c r="AR16" s="21" t="s">
        <v>262</v>
      </c>
      <c r="AS16" s="2137"/>
    </row>
    <row r="17" spans="1:45" ht="38.25" customHeight="1" x14ac:dyDescent="0.2">
      <c r="A17" s="2043"/>
      <c r="B17" s="1997"/>
      <c r="C17" s="1997"/>
      <c r="D17" s="1997"/>
      <c r="E17" s="2134">
        <v>36</v>
      </c>
      <c r="F17" s="2002" t="s">
        <v>272</v>
      </c>
      <c r="G17" s="2002" t="s">
        <v>273</v>
      </c>
      <c r="H17" s="2002" t="s">
        <v>274</v>
      </c>
      <c r="I17" s="2008" t="s">
        <v>69</v>
      </c>
      <c r="J17" s="2121">
        <v>0</v>
      </c>
      <c r="K17" s="2103">
        <v>0</v>
      </c>
      <c r="L17" s="2002">
        <v>2019</v>
      </c>
      <c r="M17" s="2051">
        <v>1</v>
      </c>
      <c r="N17" s="2076"/>
      <c r="O17" s="2155"/>
      <c r="P17" s="2100"/>
      <c r="Q17" s="2076"/>
      <c r="R17" s="2100"/>
      <c r="S17" s="2100"/>
      <c r="T17" s="2079">
        <v>11</v>
      </c>
      <c r="U17" s="2097">
        <v>11</v>
      </c>
      <c r="V17" s="2100">
        <v>1</v>
      </c>
      <c r="W17" s="2076">
        <v>1</v>
      </c>
      <c r="X17" s="2076">
        <v>0.5</v>
      </c>
      <c r="Y17" s="27">
        <v>101</v>
      </c>
      <c r="Z17" s="167" t="s">
        <v>275</v>
      </c>
      <c r="AA17" s="139" t="s">
        <v>692</v>
      </c>
      <c r="AC17" s="2095" t="s">
        <v>939</v>
      </c>
      <c r="AD17" s="2096"/>
      <c r="AE17" s="2096"/>
      <c r="AF17" s="495"/>
      <c r="AG17" s="2155"/>
      <c r="AH17" s="49"/>
      <c r="AI17" s="139" t="s">
        <v>692</v>
      </c>
      <c r="AJ17" s="526"/>
      <c r="AK17" s="38"/>
      <c r="AL17" s="84"/>
      <c r="AM17" s="85"/>
      <c r="AN17" s="498"/>
      <c r="AO17" s="31"/>
      <c r="AP17" s="31"/>
      <c r="AQ17" s="21" t="s">
        <v>276</v>
      </c>
      <c r="AR17" s="21" t="s">
        <v>277</v>
      </c>
      <c r="AS17" s="2137"/>
    </row>
    <row r="18" spans="1:45" ht="73" x14ac:dyDescent="0.2">
      <c r="A18" s="2043"/>
      <c r="B18" s="1997"/>
      <c r="C18" s="1997"/>
      <c r="D18" s="1997"/>
      <c r="E18" s="2134"/>
      <c r="F18" s="2003"/>
      <c r="G18" s="2003"/>
      <c r="H18" s="2003"/>
      <c r="I18" s="2009"/>
      <c r="J18" s="2122"/>
      <c r="K18" s="2015"/>
      <c r="L18" s="2003"/>
      <c r="M18" s="2154"/>
      <c r="N18" s="2077"/>
      <c r="O18" s="2156"/>
      <c r="P18" s="2101"/>
      <c r="Q18" s="2077"/>
      <c r="R18" s="2101"/>
      <c r="S18" s="2101"/>
      <c r="T18" s="2080"/>
      <c r="U18" s="2098"/>
      <c r="V18" s="2101"/>
      <c r="W18" s="2077"/>
      <c r="X18" s="2077"/>
      <c r="Y18" s="27">
        <v>102</v>
      </c>
      <c r="Z18" s="167" t="s">
        <v>278</v>
      </c>
      <c r="AA18" s="139" t="s">
        <v>692</v>
      </c>
      <c r="AB18" s="31">
        <v>8.3000000000000004E-2</v>
      </c>
      <c r="AC18" s="227">
        <v>8.3000000000000004E-2</v>
      </c>
      <c r="AD18" s="227">
        <v>8.3000000000000004E-2</v>
      </c>
      <c r="AE18" s="228" t="s">
        <v>946</v>
      </c>
      <c r="AF18" s="496"/>
      <c r="AG18" s="2156"/>
      <c r="AH18" s="49"/>
      <c r="AI18" s="31">
        <v>8.3000000000000004E-2</v>
      </c>
      <c r="AJ18" s="227">
        <v>8.3000000000000004E-2</v>
      </c>
      <c r="AK18" s="527" t="s">
        <v>946</v>
      </c>
      <c r="AL18" s="84"/>
      <c r="AM18" s="85"/>
      <c r="AN18" s="49"/>
      <c r="AO18" s="31">
        <v>8.3000000000000004E-2</v>
      </c>
      <c r="AP18" s="31">
        <v>8.3000000000000004E-2</v>
      </c>
      <c r="AQ18" s="21" t="s">
        <v>279</v>
      </c>
      <c r="AR18" s="21" t="s">
        <v>277</v>
      </c>
      <c r="AS18" s="2137"/>
    </row>
    <row r="19" spans="1:45" ht="36" x14ac:dyDescent="0.2">
      <c r="A19" s="2043"/>
      <c r="B19" s="1997"/>
      <c r="C19" s="1997"/>
      <c r="D19" s="1997"/>
      <c r="E19" s="2134"/>
      <c r="F19" s="2004"/>
      <c r="G19" s="2004"/>
      <c r="H19" s="2004"/>
      <c r="I19" s="2010"/>
      <c r="J19" s="2123"/>
      <c r="K19" s="2016"/>
      <c r="L19" s="2004"/>
      <c r="M19" s="2149"/>
      <c r="N19" s="2078"/>
      <c r="O19" s="2157"/>
      <c r="P19" s="2102"/>
      <c r="Q19" s="2078"/>
      <c r="R19" s="2102"/>
      <c r="S19" s="2102"/>
      <c r="T19" s="2081"/>
      <c r="U19" s="2099"/>
      <c r="V19" s="2102"/>
      <c r="W19" s="2078"/>
      <c r="X19" s="2078"/>
      <c r="Y19" s="27">
        <v>103</v>
      </c>
      <c r="Z19" s="167" t="s">
        <v>280</v>
      </c>
      <c r="AA19" s="139" t="s">
        <v>692</v>
      </c>
      <c r="AB19" s="31">
        <v>8.3000000000000004E-2</v>
      </c>
      <c r="AC19" s="227">
        <v>8.3000000000000004E-2</v>
      </c>
      <c r="AD19" s="227">
        <v>8.3000000000000004E-2</v>
      </c>
      <c r="AE19" s="229">
        <v>8.3000000000000004E-2</v>
      </c>
      <c r="AF19" s="497"/>
      <c r="AG19" s="2157"/>
      <c r="AH19" s="33"/>
      <c r="AI19" s="31">
        <v>8.3000000000000004E-2</v>
      </c>
      <c r="AJ19" s="227">
        <v>8.3000000000000004E-2</v>
      </c>
      <c r="AK19" s="229">
        <v>8.3000000000000004E-2</v>
      </c>
      <c r="AL19" s="84"/>
      <c r="AM19" s="85"/>
      <c r="AN19" s="33"/>
      <c r="AO19" s="31">
        <v>8.3000000000000004E-2</v>
      </c>
      <c r="AP19" s="31">
        <v>8.3000000000000004E-2</v>
      </c>
      <c r="AQ19" s="21" t="s">
        <v>281</v>
      </c>
      <c r="AR19" s="21" t="s">
        <v>277</v>
      </c>
      <c r="AS19" s="2137"/>
    </row>
    <row r="20" spans="1:45" ht="148.5" customHeight="1" x14ac:dyDescent="0.2">
      <c r="A20" s="2043"/>
      <c r="B20" s="1997"/>
      <c r="C20" s="1997"/>
      <c r="D20" s="1997"/>
      <c r="E20" s="184">
        <v>37</v>
      </c>
      <c r="F20" s="175" t="s">
        <v>282</v>
      </c>
      <c r="G20" s="175" t="s">
        <v>283</v>
      </c>
      <c r="H20" s="179" t="s">
        <v>284</v>
      </c>
      <c r="I20" s="170" t="s">
        <v>285</v>
      </c>
      <c r="J20" s="494">
        <v>1</v>
      </c>
      <c r="K20" s="492" t="s">
        <v>718</v>
      </c>
      <c r="L20" s="171">
        <v>2019</v>
      </c>
      <c r="M20" s="173">
        <v>0.8</v>
      </c>
      <c r="N20" s="186"/>
      <c r="O20" s="195"/>
      <c r="P20" s="528"/>
      <c r="Q20" s="20"/>
      <c r="R20" s="528"/>
      <c r="S20" s="528"/>
      <c r="T20" s="571">
        <v>34</v>
      </c>
      <c r="U20" s="570">
        <v>56</v>
      </c>
      <c r="V20" s="572">
        <f>T20/U20</f>
        <v>0.6071428571428571</v>
      </c>
      <c r="W20" s="213">
        <v>0.8</v>
      </c>
      <c r="X20" s="213">
        <f>(V20/W20)/2</f>
        <v>0.37946428571428564</v>
      </c>
      <c r="Y20" s="171">
        <v>104</v>
      </c>
      <c r="Z20" s="185" t="s">
        <v>286</v>
      </c>
      <c r="AA20" s="173">
        <v>1</v>
      </c>
      <c r="AC20" s="2095" t="s">
        <v>939</v>
      </c>
      <c r="AD20" s="2096"/>
      <c r="AE20" s="2096"/>
      <c r="AF20" s="528"/>
      <c r="AG20" s="528"/>
      <c r="AH20" s="181"/>
      <c r="AI20" s="181">
        <v>0.5</v>
      </c>
      <c r="AJ20" s="181">
        <v>0.5</v>
      </c>
      <c r="AK20" s="573" t="s">
        <v>1212</v>
      </c>
      <c r="AL20" s="528" t="s">
        <v>1213</v>
      </c>
      <c r="AM20" s="528"/>
      <c r="AN20" s="33" t="s">
        <v>1214</v>
      </c>
      <c r="AO20" s="181"/>
      <c r="AP20" s="181">
        <v>0.5</v>
      </c>
      <c r="AQ20" s="171" t="s">
        <v>287</v>
      </c>
      <c r="AR20" s="177" t="s">
        <v>262</v>
      </c>
      <c r="AS20" s="2137"/>
    </row>
    <row r="21" spans="1:45" s="22" customFormat="1" ht="94.5" customHeight="1" x14ac:dyDescent="0.2">
      <c r="A21" s="2043"/>
      <c r="B21" s="1997"/>
      <c r="C21" s="1997"/>
      <c r="D21" s="1997"/>
      <c r="E21" s="2153">
        <v>38</v>
      </c>
      <c r="F21" s="2150" t="s">
        <v>288</v>
      </c>
      <c r="G21" s="2150" t="s">
        <v>289</v>
      </c>
      <c r="H21" s="2150" t="s">
        <v>290</v>
      </c>
      <c r="I21" s="2005" t="s">
        <v>251</v>
      </c>
      <c r="J21" s="2005">
        <v>1</v>
      </c>
      <c r="K21" s="1999" t="s">
        <v>291</v>
      </c>
      <c r="L21" s="2043">
        <v>2019</v>
      </c>
      <c r="M21" s="2043">
        <v>1</v>
      </c>
      <c r="N21" s="2086"/>
      <c r="O21" s="2086"/>
      <c r="P21" s="2086"/>
      <c r="Q21" s="2086"/>
      <c r="R21" s="2086"/>
      <c r="S21" s="2086"/>
      <c r="T21" s="2086">
        <v>1</v>
      </c>
      <c r="U21" s="2086">
        <v>1</v>
      </c>
      <c r="V21" s="2158">
        <f>T21/U21</f>
        <v>1</v>
      </c>
      <c r="W21" s="2087">
        <v>1</v>
      </c>
      <c r="X21" s="2087">
        <v>0.5</v>
      </c>
      <c r="Y21" s="174">
        <v>105</v>
      </c>
      <c r="Z21" s="196" t="s">
        <v>292</v>
      </c>
      <c r="AA21" s="139" t="s">
        <v>692</v>
      </c>
      <c r="AB21" s="31">
        <v>8.3000000000000004E-2</v>
      </c>
      <c r="AC21" s="230"/>
      <c r="AD21" s="230"/>
      <c r="AE21" s="231"/>
      <c r="AF21" s="47" t="s">
        <v>584</v>
      </c>
      <c r="AG21" s="47" t="s">
        <v>584</v>
      </c>
      <c r="AH21" s="47" t="s">
        <v>584</v>
      </c>
      <c r="AI21" s="31">
        <v>8.3000000000000004E-2</v>
      </c>
      <c r="AJ21" s="230"/>
      <c r="AK21" s="231"/>
      <c r="AL21" s="47" t="s">
        <v>584</v>
      </c>
      <c r="AM21" s="47" t="s">
        <v>584</v>
      </c>
      <c r="AN21" s="47" t="s">
        <v>584</v>
      </c>
      <c r="AO21" s="31">
        <v>8.3000000000000004E-2</v>
      </c>
      <c r="AP21" s="31">
        <v>8.3000000000000004E-2</v>
      </c>
      <c r="AQ21" s="36" t="s">
        <v>293</v>
      </c>
      <c r="AR21" s="2043" t="s">
        <v>262</v>
      </c>
      <c r="AS21" s="2137"/>
    </row>
    <row r="22" spans="1:45" s="22" customFormat="1" ht="105" customHeight="1" x14ac:dyDescent="0.2">
      <c r="A22" s="2043"/>
      <c r="B22" s="1997"/>
      <c r="C22" s="1997"/>
      <c r="D22" s="1997"/>
      <c r="E22" s="2153"/>
      <c r="F22" s="2150"/>
      <c r="G22" s="2150"/>
      <c r="H22" s="2150"/>
      <c r="I22" s="2005"/>
      <c r="J22" s="2005"/>
      <c r="K22" s="1999"/>
      <c r="L22" s="2043"/>
      <c r="M22" s="2043"/>
      <c r="N22" s="2086"/>
      <c r="O22" s="2086"/>
      <c r="P22" s="2086"/>
      <c r="Q22" s="2086"/>
      <c r="R22" s="2086"/>
      <c r="S22" s="2086"/>
      <c r="T22" s="2086"/>
      <c r="U22" s="2086"/>
      <c r="V22" s="2158"/>
      <c r="W22" s="2086"/>
      <c r="X22" s="2086"/>
      <c r="Y22" s="174">
        <v>106</v>
      </c>
      <c r="Z22" s="196" t="s">
        <v>294</v>
      </c>
      <c r="AA22" s="139" t="s">
        <v>692</v>
      </c>
      <c r="AC22" s="2088" t="s">
        <v>939</v>
      </c>
      <c r="AD22" s="2088"/>
      <c r="AE22" s="2088"/>
      <c r="AF22" s="47" t="s">
        <v>584</v>
      </c>
      <c r="AG22" s="47" t="s">
        <v>584</v>
      </c>
      <c r="AH22" s="47" t="s">
        <v>584</v>
      </c>
      <c r="AI22" s="31">
        <v>0.16500000000000001</v>
      </c>
      <c r="AJ22" s="31"/>
      <c r="AK22" s="31"/>
      <c r="AL22" s="47" t="s">
        <v>584</v>
      </c>
      <c r="AM22" s="47" t="s">
        <v>584</v>
      </c>
      <c r="AN22" s="47" t="s">
        <v>584</v>
      </c>
      <c r="AO22" s="31"/>
      <c r="AP22" s="31">
        <v>0.16500000000000001</v>
      </c>
      <c r="AQ22" s="34" t="s">
        <v>295</v>
      </c>
      <c r="AR22" s="2043"/>
      <c r="AS22" s="2137"/>
    </row>
    <row r="23" spans="1:45" s="22" customFormat="1" ht="49" x14ac:dyDescent="0.2">
      <c r="A23" s="2043"/>
      <c r="B23" s="1997"/>
      <c r="C23" s="1997"/>
      <c r="D23" s="1997"/>
      <c r="E23" s="2153"/>
      <c r="F23" s="2150"/>
      <c r="G23" s="2150"/>
      <c r="H23" s="2150"/>
      <c r="I23" s="2005"/>
      <c r="J23" s="2005"/>
      <c r="K23" s="1999"/>
      <c r="L23" s="2043"/>
      <c r="M23" s="2043"/>
      <c r="N23" s="2086"/>
      <c r="O23" s="2086"/>
      <c r="P23" s="2086"/>
      <c r="Q23" s="2086"/>
      <c r="R23" s="2086"/>
      <c r="S23" s="2086"/>
      <c r="T23" s="2086"/>
      <c r="U23" s="2086"/>
      <c r="V23" s="2158"/>
      <c r="W23" s="2086"/>
      <c r="X23" s="2086"/>
      <c r="Y23" s="174">
        <v>107</v>
      </c>
      <c r="Z23" s="196" t="s">
        <v>296</v>
      </c>
      <c r="AA23" s="139" t="s">
        <v>692</v>
      </c>
      <c r="AB23" s="31">
        <v>0.16500000000000001</v>
      </c>
      <c r="AC23" s="232"/>
      <c r="AD23" s="232"/>
      <c r="AE23" s="232"/>
      <c r="AF23" s="47" t="s">
        <v>584</v>
      </c>
      <c r="AG23" s="47" t="s">
        <v>584</v>
      </c>
      <c r="AH23" s="47" t="s">
        <v>584</v>
      </c>
      <c r="AJ23" s="232"/>
      <c r="AK23" s="232"/>
      <c r="AL23" s="47" t="s">
        <v>584</v>
      </c>
      <c r="AM23" s="47" t="s">
        <v>584</v>
      </c>
      <c r="AN23" s="47" t="s">
        <v>584</v>
      </c>
      <c r="AO23" s="31">
        <v>0.16500000000000001</v>
      </c>
      <c r="AP23" s="31"/>
      <c r="AQ23" s="41" t="s">
        <v>297</v>
      </c>
      <c r="AR23" s="2043"/>
      <c r="AS23" s="2137"/>
    </row>
    <row r="24" spans="1:45" ht="60" x14ac:dyDescent="0.2">
      <c r="A24" s="2043"/>
      <c r="B24" s="1997"/>
      <c r="C24" s="1997"/>
      <c r="D24" s="1997"/>
      <c r="E24" s="187">
        <v>39</v>
      </c>
      <c r="F24" s="180" t="s">
        <v>298</v>
      </c>
      <c r="G24" s="180" t="s">
        <v>299</v>
      </c>
      <c r="H24" s="180" t="s">
        <v>300</v>
      </c>
      <c r="I24" s="188" t="s">
        <v>251</v>
      </c>
      <c r="J24" s="493">
        <v>0</v>
      </c>
      <c r="K24" s="577" t="s">
        <v>301</v>
      </c>
      <c r="L24" s="172">
        <v>2018</v>
      </c>
      <c r="M24" s="172">
        <v>1</v>
      </c>
      <c r="N24" s="485"/>
      <c r="O24" s="190"/>
      <c r="P24" s="190"/>
      <c r="Q24" s="485"/>
      <c r="R24" s="190"/>
      <c r="S24" s="190"/>
      <c r="T24" s="485">
        <v>1</v>
      </c>
      <c r="U24" s="616">
        <v>1</v>
      </c>
      <c r="V24" s="732">
        <v>1</v>
      </c>
      <c r="W24" s="576">
        <v>1</v>
      </c>
      <c r="X24" s="576">
        <v>0.5</v>
      </c>
      <c r="Y24" s="172">
        <v>108</v>
      </c>
      <c r="Z24" s="197" t="s">
        <v>302</v>
      </c>
      <c r="AA24" s="176">
        <v>1</v>
      </c>
      <c r="AC24" s="2088" t="s">
        <v>939</v>
      </c>
      <c r="AD24" s="2088"/>
      <c r="AE24" s="2088"/>
      <c r="AF24" s="190"/>
      <c r="AG24" s="190"/>
      <c r="AH24" s="190"/>
      <c r="AI24" s="176">
        <v>0.5</v>
      </c>
      <c r="AJ24" s="491"/>
      <c r="AK24" s="491"/>
      <c r="AL24" s="190"/>
      <c r="AM24" s="190"/>
      <c r="AN24" s="190"/>
      <c r="AO24" s="176">
        <v>0.5</v>
      </c>
      <c r="AP24" s="176"/>
      <c r="AQ24" s="189" t="s">
        <v>303</v>
      </c>
      <c r="AR24" s="178" t="s">
        <v>262</v>
      </c>
      <c r="AS24" s="2138"/>
    </row>
  </sheetData>
  <mergeCells count="141">
    <mergeCell ref="AR21:AR23"/>
    <mergeCell ref="E21:E23"/>
    <mergeCell ref="F21:F23"/>
    <mergeCell ref="G21:G23"/>
    <mergeCell ref="M17:M19"/>
    <mergeCell ref="L21:L23"/>
    <mergeCell ref="M21:M23"/>
    <mergeCell ref="O17:O19"/>
    <mergeCell ref="P17:P19"/>
    <mergeCell ref="O21:O23"/>
    <mergeCell ref="P21:P23"/>
    <mergeCell ref="R21:R23"/>
    <mergeCell ref="S21:S23"/>
    <mergeCell ref="U21:U23"/>
    <mergeCell ref="V21:V23"/>
    <mergeCell ref="AC17:AE17"/>
    <mergeCell ref="AG17:AG19"/>
    <mergeCell ref="AC20:AE20"/>
    <mergeCell ref="L17:L19"/>
    <mergeCell ref="I21:I23"/>
    <mergeCell ref="J21:J23"/>
    <mergeCell ref="K21:K23"/>
    <mergeCell ref="E17:E19"/>
    <mergeCell ref="F17:F19"/>
    <mergeCell ref="A12:A24"/>
    <mergeCell ref="B12:B24"/>
    <mergeCell ref="C12:D24"/>
    <mergeCell ref="E12:E14"/>
    <mergeCell ref="F12:F14"/>
    <mergeCell ref="AS12:AS24"/>
    <mergeCell ref="E15:E16"/>
    <mergeCell ref="F15:F16"/>
    <mergeCell ref="G15:G16"/>
    <mergeCell ref="H15:H16"/>
    <mergeCell ref="I15:I16"/>
    <mergeCell ref="G12:G14"/>
    <mergeCell ref="H12:H14"/>
    <mergeCell ref="I12:I14"/>
    <mergeCell ref="J12:J14"/>
    <mergeCell ref="K12:K14"/>
    <mergeCell ref="L12:L14"/>
    <mergeCell ref="J15:J16"/>
    <mergeCell ref="K15:K16"/>
    <mergeCell ref="L15:L16"/>
    <mergeCell ref="M15:M16"/>
    <mergeCell ref="X12:X14"/>
    <mergeCell ref="H21:H23"/>
    <mergeCell ref="M12:M14"/>
    <mergeCell ref="G17:G19"/>
    <mergeCell ref="H17:H19"/>
    <mergeCell ref="I17:I19"/>
    <mergeCell ref="J17:J19"/>
    <mergeCell ref="K17:K19"/>
    <mergeCell ref="F8:AS8"/>
    <mergeCell ref="M9:M11"/>
    <mergeCell ref="Y9:Y11"/>
    <mergeCell ref="Z9:Z11"/>
    <mergeCell ref="AA9:AA11"/>
    <mergeCell ref="AB9:AB11"/>
    <mergeCell ref="AI9:AI11"/>
    <mergeCell ref="AS9:AS11"/>
    <mergeCell ref="G10:G11"/>
    <mergeCell ref="H10:H11"/>
    <mergeCell ref="I10:I11"/>
    <mergeCell ref="J10:L10"/>
    <mergeCell ref="AO9:AO11"/>
    <mergeCell ref="AP9:AP11"/>
    <mergeCell ref="AQ9:AQ11"/>
    <mergeCell ref="AR9:AR11"/>
    <mergeCell ref="AJ9:AJ11"/>
    <mergeCell ref="N12:N14"/>
    <mergeCell ref="O12:O14"/>
    <mergeCell ref="P12:P14"/>
    <mergeCell ref="N15:N16"/>
    <mergeCell ref="O15:O16"/>
    <mergeCell ref="P15:P16"/>
    <mergeCell ref="N9:P10"/>
    <mergeCell ref="A1:AS1"/>
    <mergeCell ref="A2:AS2"/>
    <mergeCell ref="A3:AS3"/>
    <mergeCell ref="A4:AS4"/>
    <mergeCell ref="A5:D5"/>
    <mergeCell ref="F5:AS5"/>
    <mergeCell ref="A9:A11"/>
    <mergeCell ref="B9:B11"/>
    <mergeCell ref="C9:D11"/>
    <mergeCell ref="E9:E11"/>
    <mergeCell ref="F9:F11"/>
    <mergeCell ref="G9:L9"/>
    <mergeCell ref="A6:D6"/>
    <mergeCell ref="F6:AS6"/>
    <mergeCell ref="A7:D7"/>
    <mergeCell ref="F7:AS7"/>
    <mergeCell ref="A8:D8"/>
    <mergeCell ref="Q9:S10"/>
    <mergeCell ref="Q12:Q14"/>
    <mergeCell ref="R12:R14"/>
    <mergeCell ref="S12:S14"/>
    <mergeCell ref="Q15:Q16"/>
    <mergeCell ref="R15:R16"/>
    <mergeCell ref="S15:S16"/>
    <mergeCell ref="R17:R19"/>
    <mergeCell ref="S17:S19"/>
    <mergeCell ref="T9:V10"/>
    <mergeCell ref="T12:T14"/>
    <mergeCell ref="U12:U14"/>
    <mergeCell ref="V12:V14"/>
    <mergeCell ref="T15:T16"/>
    <mergeCell ref="U15:U16"/>
    <mergeCell ref="V15:V16"/>
    <mergeCell ref="U17:U19"/>
    <mergeCell ref="V17:V19"/>
    <mergeCell ref="AC22:AE22"/>
    <mergeCell ref="AC24:AE24"/>
    <mergeCell ref="AL9:AL11"/>
    <mergeCell ref="AM9:AM11"/>
    <mergeCell ref="AN9:AN11"/>
    <mergeCell ref="W9:W11"/>
    <mergeCell ref="X9:X11"/>
    <mergeCell ref="AC9:AC11"/>
    <mergeCell ref="AD9:AD11"/>
    <mergeCell ref="AE9:AE11"/>
    <mergeCell ref="AF9:AF11"/>
    <mergeCell ref="AG9:AG11"/>
    <mergeCell ref="AH9:AH11"/>
    <mergeCell ref="AC12:AE12"/>
    <mergeCell ref="W12:W14"/>
    <mergeCell ref="AK9:AK11"/>
    <mergeCell ref="AC14:AE14"/>
    <mergeCell ref="N17:N19"/>
    <mergeCell ref="Q17:Q19"/>
    <mergeCell ref="T17:T19"/>
    <mergeCell ref="W17:W19"/>
    <mergeCell ref="X17:X19"/>
    <mergeCell ref="W15:W16"/>
    <mergeCell ref="X15:X16"/>
    <mergeCell ref="N21:N23"/>
    <mergeCell ref="Q21:Q23"/>
    <mergeCell ref="T21:T23"/>
    <mergeCell ref="W21:W23"/>
    <mergeCell ref="X21:X23"/>
  </mergeCells>
  <dataValidations disablePrompts="1" count="1">
    <dataValidation type="list" allowBlank="1" showInputMessage="1" showErrorMessage="1" sqref="C12" xr:uid="{00000000-0002-0000-0700-000000000000}">
      <formula1>#REF!</formula1>
    </dataValidation>
  </dataValidations>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R45"/>
  <sheetViews>
    <sheetView topLeftCell="D1" zoomScale="80" zoomScaleNormal="80" workbookViewId="0">
      <pane ySplit="11" topLeftCell="A17" activePane="bottomLeft" state="frozen"/>
      <selection activeCell="S1" sqref="S1"/>
      <selection pane="bottomLeft" activeCell="T16" sqref="T16:V21"/>
    </sheetView>
  </sheetViews>
  <sheetFormatPr baseColWidth="10" defaultColWidth="11.5" defaultRowHeight="16" x14ac:dyDescent="0.2"/>
  <cols>
    <col min="1" max="5" width="11.5" style="256"/>
    <col min="6" max="6" width="15" style="256" customWidth="1"/>
    <col min="7" max="7" width="11.5" style="256"/>
    <col min="8" max="8" width="22" style="256" customWidth="1"/>
    <col min="9" max="10" width="11.5" style="256"/>
    <col min="11" max="11" width="16.6640625" style="256" customWidth="1"/>
    <col min="12" max="13" width="11.5" style="256"/>
    <col min="14" max="22" width="13.6640625" style="256" customWidth="1"/>
    <col min="23" max="25" width="11.5" style="256"/>
    <col min="26" max="26" width="35.33203125" style="256" customWidth="1"/>
    <col min="27" max="27" width="24" style="256" customWidth="1"/>
    <col min="28" max="28" width="14" style="256" customWidth="1"/>
    <col min="29" max="30" width="13.6640625" style="256" customWidth="1"/>
    <col min="31" max="31" width="18.5" style="256" bestFit="1" customWidth="1"/>
    <col min="32" max="32" width="48.83203125" style="256" customWidth="1"/>
    <col min="33" max="33" width="41.33203125" style="256" customWidth="1"/>
    <col min="34" max="34" width="45.33203125" style="256" customWidth="1"/>
    <col min="35" max="35" width="16.5" style="256" customWidth="1"/>
    <col min="36" max="36" width="13.6640625" style="256" customWidth="1"/>
    <col min="37" max="37" width="18.5" style="256" bestFit="1" customWidth="1"/>
    <col min="38" max="38" width="48.83203125" style="256" customWidth="1"/>
    <col min="39" max="39" width="41.33203125" style="256" customWidth="1"/>
    <col min="40" max="40" width="45.33203125" style="256" customWidth="1"/>
    <col min="41" max="41" width="18" style="256" customWidth="1"/>
    <col min="42" max="42" width="15.6640625" style="256" customWidth="1"/>
    <col min="43" max="43" width="15.5" style="256" customWidth="1"/>
    <col min="44" max="44" width="16.6640625" style="256" customWidth="1"/>
    <col min="45" max="16384" width="11.5" style="256"/>
  </cols>
  <sheetData>
    <row r="1" spans="1:44" x14ac:dyDescent="0.2">
      <c r="A1" s="1827" t="s">
        <v>0</v>
      </c>
      <c r="B1" s="1827"/>
      <c r="C1" s="1827"/>
      <c r="D1" s="1827"/>
      <c r="E1" s="1827"/>
      <c r="F1" s="1827"/>
      <c r="G1" s="1827"/>
      <c r="H1" s="1827"/>
      <c r="I1" s="1827"/>
      <c r="J1" s="1827"/>
      <c r="K1" s="1827"/>
      <c r="L1" s="1827"/>
      <c r="M1" s="1827"/>
      <c r="N1" s="1827"/>
      <c r="O1" s="1827"/>
      <c r="P1" s="1827"/>
      <c r="Q1" s="1827"/>
      <c r="R1" s="1827"/>
      <c r="S1" s="1827"/>
      <c r="T1" s="1827"/>
      <c r="U1" s="1827"/>
      <c r="V1" s="1827"/>
      <c r="W1" s="1827"/>
      <c r="X1" s="1827"/>
      <c r="Y1" s="1827"/>
      <c r="Z1" s="1827"/>
      <c r="AA1" s="1827"/>
      <c r="AB1" s="1827"/>
      <c r="AC1" s="1827"/>
      <c r="AD1" s="1827"/>
      <c r="AE1" s="1827"/>
      <c r="AF1" s="1827"/>
      <c r="AG1" s="1827"/>
      <c r="AH1" s="1827"/>
      <c r="AI1" s="1827"/>
      <c r="AJ1" s="1827"/>
      <c r="AK1" s="1827"/>
      <c r="AL1" s="1827"/>
      <c r="AM1" s="1827"/>
      <c r="AN1" s="1827"/>
      <c r="AO1" s="1827"/>
      <c r="AP1" s="1827"/>
      <c r="AQ1" s="1827"/>
      <c r="AR1" s="1827"/>
    </row>
    <row r="2" spans="1:44" x14ac:dyDescent="0.2">
      <c r="A2" s="1827" t="s">
        <v>1</v>
      </c>
      <c r="B2" s="1827"/>
      <c r="C2" s="1827"/>
      <c r="D2" s="1827"/>
      <c r="E2" s="1827"/>
      <c r="F2" s="1827"/>
      <c r="G2" s="1827"/>
      <c r="H2" s="1827"/>
      <c r="I2" s="1827"/>
      <c r="J2" s="1827"/>
      <c r="K2" s="1827"/>
      <c r="L2" s="1827"/>
      <c r="M2" s="1827"/>
      <c r="N2" s="1827"/>
      <c r="O2" s="1827"/>
      <c r="P2" s="1827"/>
      <c r="Q2" s="1827"/>
      <c r="R2" s="1827"/>
      <c r="S2" s="1827"/>
      <c r="T2" s="1827"/>
      <c r="U2" s="1827"/>
      <c r="V2" s="1827"/>
      <c r="W2" s="1827"/>
      <c r="X2" s="1827"/>
      <c r="Y2" s="1827"/>
      <c r="Z2" s="1827"/>
      <c r="AA2" s="1827"/>
      <c r="AB2" s="1827"/>
      <c r="AC2" s="1827"/>
      <c r="AD2" s="1827"/>
      <c r="AE2" s="1827"/>
      <c r="AF2" s="1827"/>
      <c r="AG2" s="1827"/>
      <c r="AH2" s="1827"/>
      <c r="AI2" s="1827"/>
      <c r="AJ2" s="1827"/>
      <c r="AK2" s="1827"/>
      <c r="AL2" s="1827"/>
      <c r="AM2" s="1827"/>
      <c r="AN2" s="1827"/>
      <c r="AO2" s="1827"/>
      <c r="AP2" s="1827"/>
      <c r="AQ2" s="1827"/>
      <c r="AR2" s="1827"/>
    </row>
    <row r="3" spans="1:44" x14ac:dyDescent="0.2">
      <c r="A3" s="1827" t="s">
        <v>2</v>
      </c>
      <c r="B3" s="1827"/>
      <c r="C3" s="1827"/>
      <c r="D3" s="1827"/>
      <c r="E3" s="1827"/>
      <c r="F3" s="1827"/>
      <c r="G3" s="1827"/>
      <c r="H3" s="1827"/>
      <c r="I3" s="1827"/>
      <c r="J3" s="1827"/>
      <c r="K3" s="1827"/>
      <c r="L3" s="1827"/>
      <c r="M3" s="1827"/>
      <c r="N3" s="1827"/>
      <c r="O3" s="1827"/>
      <c r="P3" s="1827"/>
      <c r="Q3" s="1827"/>
      <c r="R3" s="1827"/>
      <c r="S3" s="1827"/>
      <c r="T3" s="1827"/>
      <c r="U3" s="1827"/>
      <c r="V3" s="1827"/>
      <c r="W3" s="1827"/>
      <c r="X3" s="1827"/>
      <c r="Y3" s="1827"/>
      <c r="Z3" s="1827"/>
      <c r="AA3" s="1827"/>
      <c r="AB3" s="1827"/>
      <c r="AC3" s="1827"/>
      <c r="AD3" s="1827"/>
      <c r="AE3" s="1827"/>
      <c r="AF3" s="1827"/>
      <c r="AG3" s="1827"/>
      <c r="AH3" s="1827"/>
      <c r="AI3" s="1827"/>
      <c r="AJ3" s="1827"/>
      <c r="AK3" s="1827"/>
      <c r="AL3" s="1827"/>
      <c r="AM3" s="1827"/>
      <c r="AN3" s="1827"/>
      <c r="AO3" s="1827"/>
      <c r="AP3" s="1827"/>
      <c r="AQ3" s="1827"/>
      <c r="AR3" s="1827"/>
    </row>
    <row r="4" spans="1:44" x14ac:dyDescent="0.2">
      <c r="A4" s="1828" t="s">
        <v>3</v>
      </c>
      <c r="B4" s="1828"/>
      <c r="C4" s="1828"/>
      <c r="D4" s="1828"/>
      <c r="E4" s="1828"/>
      <c r="F4" s="1828"/>
      <c r="G4" s="1828"/>
      <c r="H4" s="1828"/>
      <c r="I4" s="1828"/>
      <c r="J4" s="1828"/>
      <c r="K4" s="1828"/>
      <c r="L4" s="1828"/>
      <c r="M4" s="1828"/>
      <c r="N4" s="1828"/>
      <c r="O4" s="1828"/>
      <c r="P4" s="1828"/>
      <c r="Q4" s="1828"/>
      <c r="R4" s="1828"/>
      <c r="S4" s="1828"/>
      <c r="T4" s="1828"/>
      <c r="U4" s="1828"/>
      <c r="V4" s="1828"/>
      <c r="W4" s="1828"/>
      <c r="X4" s="1828"/>
      <c r="Y4" s="1828"/>
      <c r="Z4" s="1828"/>
      <c r="AA4" s="1828"/>
      <c r="AB4" s="1828"/>
      <c r="AC4" s="1828"/>
      <c r="AD4" s="1828"/>
      <c r="AE4" s="1828"/>
      <c r="AF4" s="1828"/>
      <c r="AG4" s="1828"/>
      <c r="AH4" s="1828"/>
      <c r="AI4" s="1828"/>
      <c r="AJ4" s="1828"/>
      <c r="AK4" s="1828"/>
      <c r="AL4" s="1828"/>
      <c r="AM4" s="1828"/>
      <c r="AN4" s="1828"/>
      <c r="AO4" s="1828"/>
      <c r="AP4" s="1828"/>
      <c r="AQ4" s="1828"/>
      <c r="AR4" s="1828"/>
    </row>
    <row r="5" spans="1:44" x14ac:dyDescent="0.2">
      <c r="A5" s="1829" t="s">
        <v>4</v>
      </c>
      <c r="B5" s="1829"/>
      <c r="C5" s="1829"/>
      <c r="D5" s="1829"/>
      <c r="E5" s="2285" t="s">
        <v>42</v>
      </c>
      <c r="F5" s="2285"/>
      <c r="G5" s="2285"/>
      <c r="H5" s="2285"/>
      <c r="I5" s="2285"/>
      <c r="J5" s="2285"/>
      <c r="K5" s="2285"/>
      <c r="L5" s="2285"/>
      <c r="M5" s="2285"/>
      <c r="N5" s="2285"/>
      <c r="O5" s="2285"/>
      <c r="P5" s="2285"/>
      <c r="Q5" s="2285"/>
      <c r="R5" s="2285"/>
      <c r="S5" s="2285"/>
      <c r="T5" s="2285"/>
      <c r="U5" s="2285"/>
      <c r="V5" s="2285"/>
      <c r="W5" s="2285"/>
      <c r="X5" s="2285"/>
      <c r="Y5" s="2285"/>
      <c r="Z5" s="2285"/>
      <c r="AA5" s="2285"/>
      <c r="AB5" s="2285"/>
      <c r="AC5" s="2285"/>
      <c r="AD5" s="2285"/>
      <c r="AE5" s="2285"/>
      <c r="AF5" s="2285"/>
      <c r="AG5" s="2285"/>
      <c r="AH5" s="2285"/>
      <c r="AI5" s="2285"/>
      <c r="AJ5" s="2285"/>
      <c r="AK5" s="2285"/>
      <c r="AL5" s="2285"/>
      <c r="AM5" s="2285"/>
      <c r="AN5" s="2285"/>
      <c r="AO5" s="2285"/>
      <c r="AP5" s="2285"/>
      <c r="AQ5" s="2285"/>
      <c r="AR5" s="2285"/>
    </row>
    <row r="6" spans="1:44" x14ac:dyDescent="0.2">
      <c r="A6" s="1829" t="s">
        <v>5</v>
      </c>
      <c r="B6" s="1829"/>
      <c r="C6" s="1829"/>
      <c r="D6" s="1829"/>
      <c r="E6" s="2288">
        <v>2540203113</v>
      </c>
      <c r="F6" s="2288"/>
      <c r="G6" s="2288"/>
      <c r="H6" s="2288"/>
      <c r="I6" s="2288"/>
      <c r="J6" s="2288"/>
      <c r="K6" s="2288"/>
      <c r="L6" s="2288"/>
      <c r="M6" s="2288"/>
      <c r="N6" s="2288"/>
      <c r="O6" s="2288"/>
      <c r="P6" s="2288"/>
      <c r="Q6" s="2288"/>
      <c r="R6" s="2288"/>
      <c r="S6" s="2288"/>
      <c r="T6" s="2288"/>
      <c r="U6" s="2288"/>
      <c r="V6" s="2288"/>
      <c r="W6" s="2288"/>
      <c r="X6" s="2288"/>
      <c r="Y6" s="2288"/>
      <c r="Z6" s="2288"/>
      <c r="AA6" s="2288"/>
      <c r="AB6" s="2288"/>
      <c r="AC6" s="2288"/>
      <c r="AD6" s="2288"/>
      <c r="AE6" s="2288"/>
      <c r="AF6" s="2288"/>
      <c r="AG6" s="2288"/>
      <c r="AH6" s="2288"/>
      <c r="AI6" s="2288"/>
      <c r="AJ6" s="2288"/>
      <c r="AK6" s="2288"/>
      <c r="AL6" s="2288"/>
      <c r="AM6" s="2288"/>
      <c r="AN6" s="2288"/>
      <c r="AO6" s="2288"/>
      <c r="AP6" s="2288"/>
      <c r="AQ6" s="2288"/>
      <c r="AR6" s="2288"/>
    </row>
    <row r="7" spans="1:44" x14ac:dyDescent="0.2">
      <c r="A7" s="1829" t="s">
        <v>6</v>
      </c>
      <c r="B7" s="1829"/>
      <c r="C7" s="1829"/>
      <c r="D7" s="1829"/>
      <c r="E7" s="2289">
        <v>43891</v>
      </c>
      <c r="F7" s="2289"/>
      <c r="G7" s="2289"/>
      <c r="H7" s="2289"/>
      <c r="I7" s="2289"/>
      <c r="J7" s="2289"/>
      <c r="K7" s="2289"/>
      <c r="L7" s="2289"/>
      <c r="M7" s="2289"/>
      <c r="N7" s="2289"/>
      <c r="O7" s="2289"/>
      <c r="P7" s="2289"/>
      <c r="Q7" s="2289"/>
      <c r="R7" s="2289"/>
      <c r="S7" s="2289"/>
      <c r="T7" s="2289"/>
      <c r="U7" s="2289"/>
      <c r="V7" s="2289"/>
      <c r="W7" s="2289"/>
      <c r="X7" s="2289"/>
      <c r="Y7" s="2289"/>
      <c r="Z7" s="2289"/>
      <c r="AA7" s="2289"/>
      <c r="AB7" s="2289"/>
      <c r="AC7" s="2289"/>
      <c r="AD7" s="2289"/>
      <c r="AE7" s="2289"/>
      <c r="AF7" s="2289"/>
      <c r="AG7" s="2289"/>
      <c r="AH7" s="2289"/>
      <c r="AI7" s="2289"/>
      <c r="AJ7" s="2289"/>
      <c r="AK7" s="2289"/>
      <c r="AL7" s="2289"/>
      <c r="AM7" s="2289"/>
      <c r="AN7" s="2289"/>
      <c r="AO7" s="2289"/>
      <c r="AP7" s="2289"/>
      <c r="AQ7" s="2289"/>
      <c r="AR7" s="2289"/>
    </row>
    <row r="8" spans="1:44" x14ac:dyDescent="0.2">
      <c r="A8" s="1829" t="s">
        <v>7</v>
      </c>
      <c r="B8" s="1829"/>
      <c r="C8" s="1829"/>
      <c r="D8" s="1829"/>
      <c r="E8" s="1829" t="s">
        <v>693</v>
      </c>
      <c r="F8" s="1829"/>
      <c r="G8" s="1829"/>
      <c r="H8" s="1829"/>
      <c r="I8" s="1829"/>
      <c r="J8" s="1829"/>
      <c r="K8" s="1829"/>
      <c r="L8" s="1829"/>
      <c r="M8" s="1829"/>
      <c r="N8" s="1829"/>
      <c r="O8" s="1829"/>
      <c r="P8" s="1829"/>
      <c r="Q8" s="1829"/>
      <c r="R8" s="1829"/>
      <c r="S8" s="1829"/>
      <c r="T8" s="1829"/>
      <c r="U8" s="1829"/>
      <c r="V8" s="1829"/>
      <c r="W8" s="1829"/>
      <c r="X8" s="1829"/>
      <c r="Y8" s="1829"/>
      <c r="Z8" s="1829"/>
      <c r="AA8" s="1829"/>
      <c r="AB8" s="1829"/>
      <c r="AC8" s="1829"/>
      <c r="AD8" s="1829"/>
      <c r="AE8" s="1829"/>
      <c r="AF8" s="1829"/>
      <c r="AG8" s="1829"/>
      <c r="AH8" s="1829"/>
      <c r="AI8" s="1829"/>
      <c r="AJ8" s="1829"/>
      <c r="AK8" s="1829"/>
      <c r="AL8" s="1829"/>
      <c r="AM8" s="1829"/>
      <c r="AN8" s="1829"/>
      <c r="AO8" s="1829"/>
      <c r="AP8" s="1829"/>
      <c r="AQ8" s="1829"/>
      <c r="AR8" s="1829"/>
    </row>
    <row r="9" spans="1:44" ht="15" customHeight="1" x14ac:dyDescent="0.2">
      <c r="A9" s="1832" t="s">
        <v>8</v>
      </c>
      <c r="B9" s="1835" t="s">
        <v>9</v>
      </c>
      <c r="C9" s="1838" t="s">
        <v>10</v>
      </c>
      <c r="D9" s="1839"/>
      <c r="E9" s="1844" t="s">
        <v>27</v>
      </c>
      <c r="F9" s="1847" t="s">
        <v>11</v>
      </c>
      <c r="G9" s="1850" t="s">
        <v>12</v>
      </c>
      <c r="H9" s="1851"/>
      <c r="I9" s="1851"/>
      <c r="J9" s="1851"/>
      <c r="K9" s="1851"/>
      <c r="L9" s="1852"/>
      <c r="M9" s="1847" t="s">
        <v>687</v>
      </c>
      <c r="N9" s="1865" t="s">
        <v>659</v>
      </c>
      <c r="O9" s="1866"/>
      <c r="P9" s="1867"/>
      <c r="Q9" s="1865" t="s">
        <v>737</v>
      </c>
      <c r="R9" s="1866"/>
      <c r="S9" s="1867"/>
      <c r="T9" s="1865" t="s">
        <v>1127</v>
      </c>
      <c r="U9" s="1866"/>
      <c r="V9" s="1867"/>
      <c r="W9" s="1861" t="s">
        <v>1243</v>
      </c>
      <c r="X9" s="1863" t="s">
        <v>49</v>
      </c>
      <c r="Y9" s="1844" t="s">
        <v>28</v>
      </c>
      <c r="Z9" s="1910" t="s">
        <v>30</v>
      </c>
      <c r="AA9" s="1847" t="s">
        <v>29</v>
      </c>
      <c r="AB9" s="2282" t="s">
        <v>31</v>
      </c>
      <c r="AC9" s="2171" t="s">
        <v>659</v>
      </c>
      <c r="AD9" s="2171" t="s">
        <v>660</v>
      </c>
      <c r="AE9" s="2171" t="s">
        <v>661</v>
      </c>
      <c r="AF9" s="2171" t="s">
        <v>790</v>
      </c>
      <c r="AG9" s="2171" t="s">
        <v>662</v>
      </c>
      <c r="AH9" s="2171" t="s">
        <v>663</v>
      </c>
      <c r="AI9" s="2291" t="s">
        <v>737</v>
      </c>
      <c r="AJ9" s="2269" t="s">
        <v>664</v>
      </c>
      <c r="AK9" s="2269" t="s">
        <v>661</v>
      </c>
      <c r="AL9" s="2269" t="s">
        <v>790</v>
      </c>
      <c r="AM9" s="2269" t="s">
        <v>662</v>
      </c>
      <c r="AN9" s="2269" t="s">
        <v>663</v>
      </c>
      <c r="AO9" s="1862" t="s">
        <v>671</v>
      </c>
      <c r="AP9" s="1862" t="s">
        <v>673</v>
      </c>
      <c r="AQ9" s="2290" t="s">
        <v>13</v>
      </c>
      <c r="AR9" s="2290" t="s">
        <v>14</v>
      </c>
    </row>
    <row r="10" spans="1:44" x14ac:dyDescent="0.2">
      <c r="A10" s="1833"/>
      <c r="B10" s="1836"/>
      <c r="C10" s="1840"/>
      <c r="D10" s="1841"/>
      <c r="E10" s="1845"/>
      <c r="F10" s="1848"/>
      <c r="G10" s="1847" t="s">
        <v>15</v>
      </c>
      <c r="H10" s="1847" t="s">
        <v>16</v>
      </c>
      <c r="I10" s="1847" t="s">
        <v>17</v>
      </c>
      <c r="J10" s="1907" t="s">
        <v>18</v>
      </c>
      <c r="K10" s="1908"/>
      <c r="L10" s="1909"/>
      <c r="M10" s="1848"/>
      <c r="N10" s="1868"/>
      <c r="O10" s="1869"/>
      <c r="P10" s="1870"/>
      <c r="Q10" s="1868"/>
      <c r="R10" s="1869"/>
      <c r="S10" s="1870"/>
      <c r="T10" s="1868"/>
      <c r="U10" s="1869"/>
      <c r="V10" s="1870"/>
      <c r="W10" s="1861"/>
      <c r="X10" s="1864"/>
      <c r="Y10" s="1845"/>
      <c r="Z10" s="1911"/>
      <c r="AA10" s="1848"/>
      <c r="AB10" s="2283"/>
      <c r="AC10" s="2172"/>
      <c r="AD10" s="2172"/>
      <c r="AE10" s="2172"/>
      <c r="AF10" s="2172"/>
      <c r="AG10" s="2172"/>
      <c r="AH10" s="2172"/>
      <c r="AI10" s="2292"/>
      <c r="AJ10" s="2270"/>
      <c r="AK10" s="2270"/>
      <c r="AL10" s="2270"/>
      <c r="AM10" s="2270"/>
      <c r="AN10" s="2270"/>
      <c r="AO10" s="2286"/>
      <c r="AP10" s="2286"/>
      <c r="AQ10" s="2290"/>
      <c r="AR10" s="2290"/>
    </row>
    <row r="11" spans="1:44" ht="50" customHeight="1" x14ac:dyDescent="0.2">
      <c r="A11" s="1834"/>
      <c r="B11" s="1837"/>
      <c r="C11" s="1842"/>
      <c r="D11" s="1843"/>
      <c r="E11" s="1846"/>
      <c r="F11" s="1849"/>
      <c r="G11" s="1849"/>
      <c r="H11" s="1849"/>
      <c r="I11" s="1849"/>
      <c r="J11" s="531" t="s">
        <v>20</v>
      </c>
      <c r="K11" s="532" t="s">
        <v>33</v>
      </c>
      <c r="L11" s="257" t="s">
        <v>19</v>
      </c>
      <c r="M11" s="1849"/>
      <c r="N11" s="530" t="s">
        <v>58</v>
      </c>
      <c r="O11" s="530" t="s">
        <v>779</v>
      </c>
      <c r="P11" s="530" t="s">
        <v>780</v>
      </c>
      <c r="Q11" s="530" t="s">
        <v>58</v>
      </c>
      <c r="R11" s="530" t="s">
        <v>779</v>
      </c>
      <c r="S11" s="530" t="s">
        <v>780</v>
      </c>
      <c r="T11" s="530" t="s">
        <v>58</v>
      </c>
      <c r="U11" s="530" t="s">
        <v>779</v>
      </c>
      <c r="V11" s="530" t="s">
        <v>780</v>
      </c>
      <c r="W11" s="1861"/>
      <c r="X11" s="1864"/>
      <c r="Y11" s="1846"/>
      <c r="Z11" s="1912"/>
      <c r="AA11" s="1849"/>
      <c r="AB11" s="2284"/>
      <c r="AC11" s="2173"/>
      <c r="AD11" s="2173"/>
      <c r="AE11" s="2173"/>
      <c r="AF11" s="2173"/>
      <c r="AG11" s="2173"/>
      <c r="AH11" s="2173"/>
      <c r="AI11" s="2293"/>
      <c r="AJ11" s="2271"/>
      <c r="AK11" s="2271"/>
      <c r="AL11" s="2271"/>
      <c r="AM11" s="2271"/>
      <c r="AN11" s="2271"/>
      <c r="AO11" s="2287"/>
      <c r="AP11" s="2287"/>
      <c r="AQ11" s="2290"/>
      <c r="AR11" s="2290"/>
    </row>
    <row r="12" spans="1:44" ht="184.5" customHeight="1" x14ac:dyDescent="0.2">
      <c r="A12" s="2200">
        <v>6</v>
      </c>
      <c r="B12" s="2200" t="s">
        <v>305</v>
      </c>
      <c r="C12" s="2202" t="s">
        <v>306</v>
      </c>
      <c r="D12" s="2203"/>
      <c r="E12" s="2216">
        <v>40</v>
      </c>
      <c r="F12" s="2220" t="s">
        <v>1099</v>
      </c>
      <c r="G12" s="2200" t="s">
        <v>307</v>
      </c>
      <c r="H12" s="2200" t="s">
        <v>308</v>
      </c>
      <c r="I12" s="2247" t="s">
        <v>24</v>
      </c>
      <c r="J12" s="2234">
        <v>0.91</v>
      </c>
      <c r="K12" s="2278" t="s">
        <v>749</v>
      </c>
      <c r="L12" s="2247">
        <v>2019</v>
      </c>
      <c r="M12" s="2279">
        <v>0.88500000000000001</v>
      </c>
      <c r="N12" s="2275">
        <v>169</v>
      </c>
      <c r="O12" s="2275">
        <v>179</v>
      </c>
      <c r="P12" s="2186">
        <f>N12/O12</f>
        <v>0.94413407821229045</v>
      </c>
      <c r="Q12" s="2275">
        <v>352</v>
      </c>
      <c r="R12" s="2275">
        <v>352</v>
      </c>
      <c r="S12" s="2186">
        <f>Q12/R12</f>
        <v>1</v>
      </c>
      <c r="T12" s="1311">
        <f>N12+Q12</f>
        <v>521</v>
      </c>
      <c r="U12" s="1311">
        <f>O12+R12</f>
        <v>531</v>
      </c>
      <c r="V12" s="1314">
        <f>T12/U12</f>
        <v>0.98116760828625238</v>
      </c>
      <c r="W12" s="2254">
        <v>0.88900000000000001</v>
      </c>
      <c r="X12" s="2253">
        <v>0.5</v>
      </c>
      <c r="Y12" s="258">
        <v>109</v>
      </c>
      <c r="Z12" s="259" t="s">
        <v>1100</v>
      </c>
      <c r="AA12" s="260" t="s">
        <v>480</v>
      </c>
      <c r="AB12" s="261">
        <v>0.25</v>
      </c>
      <c r="AC12" s="508">
        <v>6.25E-2</v>
      </c>
      <c r="AD12" s="508">
        <v>6.25E-2</v>
      </c>
      <c r="AE12" s="500" t="s">
        <v>947</v>
      </c>
      <c r="AF12" s="263" t="s">
        <v>948</v>
      </c>
      <c r="AG12" s="504" t="s">
        <v>949</v>
      </c>
      <c r="AH12" s="504" t="s">
        <v>950</v>
      </c>
      <c r="AI12" s="262">
        <v>6.25E-2</v>
      </c>
      <c r="AJ12" s="508">
        <v>6.25E-2</v>
      </c>
      <c r="AK12" s="500" t="s">
        <v>947</v>
      </c>
      <c r="AL12" s="263" t="s">
        <v>948</v>
      </c>
      <c r="AM12" s="504" t="s">
        <v>949</v>
      </c>
      <c r="AN12" s="504" t="s">
        <v>950</v>
      </c>
      <c r="AO12" s="262">
        <v>6.25E-2</v>
      </c>
      <c r="AP12" s="262">
        <v>6.25E-2</v>
      </c>
      <c r="AQ12" s="2200" t="s">
        <v>309</v>
      </c>
      <c r="AR12" s="2245" t="s">
        <v>53</v>
      </c>
    </row>
    <row r="13" spans="1:44" ht="238" x14ac:dyDescent="0.2">
      <c r="A13" s="2201"/>
      <c r="B13" s="2201"/>
      <c r="C13" s="2204"/>
      <c r="D13" s="2205"/>
      <c r="E13" s="2216"/>
      <c r="F13" s="2221"/>
      <c r="G13" s="2201"/>
      <c r="H13" s="2201"/>
      <c r="I13" s="2248"/>
      <c r="J13" s="2267"/>
      <c r="K13" s="2273"/>
      <c r="L13" s="2248"/>
      <c r="M13" s="2280"/>
      <c r="N13" s="2276"/>
      <c r="O13" s="2276"/>
      <c r="P13" s="2187"/>
      <c r="Q13" s="2276"/>
      <c r="R13" s="2276"/>
      <c r="S13" s="2187"/>
      <c r="T13" s="1312"/>
      <c r="U13" s="1312"/>
      <c r="V13" s="1315"/>
      <c r="W13" s="2251"/>
      <c r="X13" s="2251"/>
      <c r="Y13" s="258">
        <v>110</v>
      </c>
      <c r="Z13" s="259" t="s">
        <v>1101</v>
      </c>
      <c r="AA13" s="260" t="s">
        <v>480</v>
      </c>
      <c r="AB13" s="261">
        <v>0.25</v>
      </c>
      <c r="AC13" s="508">
        <v>6.25E-2</v>
      </c>
      <c r="AD13" s="508">
        <v>6.25E-2</v>
      </c>
      <c r="AE13" s="500" t="s">
        <v>480</v>
      </c>
      <c r="AF13" s="529" t="s">
        <v>953</v>
      </c>
      <c r="AG13" s="270" t="s">
        <v>951</v>
      </c>
      <c r="AH13" s="270" t="s">
        <v>952</v>
      </c>
      <c r="AI13" s="262">
        <v>6.25E-2</v>
      </c>
      <c r="AJ13" s="508">
        <v>6.25E-2</v>
      </c>
      <c r="AK13" s="500" t="s">
        <v>480</v>
      </c>
      <c r="AL13" s="529" t="s">
        <v>953</v>
      </c>
      <c r="AM13" s="270" t="s">
        <v>951</v>
      </c>
      <c r="AN13" s="270" t="s">
        <v>952</v>
      </c>
      <c r="AO13" s="262">
        <v>6.25E-2</v>
      </c>
      <c r="AP13" s="262">
        <v>6.25E-2</v>
      </c>
      <c r="AQ13" s="2201"/>
      <c r="AR13" s="2201"/>
    </row>
    <row r="14" spans="1:44" ht="51" customHeight="1" x14ac:dyDescent="0.2">
      <c r="A14" s="2201"/>
      <c r="B14" s="2201"/>
      <c r="C14" s="2204"/>
      <c r="D14" s="2205"/>
      <c r="E14" s="2216"/>
      <c r="F14" s="2221"/>
      <c r="G14" s="2201"/>
      <c r="H14" s="2201"/>
      <c r="I14" s="2248"/>
      <c r="J14" s="2267"/>
      <c r="K14" s="2273"/>
      <c r="L14" s="2248"/>
      <c r="M14" s="2280"/>
      <c r="N14" s="2276"/>
      <c r="O14" s="2276"/>
      <c r="P14" s="2187"/>
      <c r="Q14" s="2276"/>
      <c r="R14" s="2276"/>
      <c r="S14" s="2187"/>
      <c r="T14" s="1312"/>
      <c r="U14" s="1312"/>
      <c r="V14" s="1315"/>
      <c r="W14" s="2251"/>
      <c r="X14" s="2251"/>
      <c r="Y14" s="258">
        <v>111</v>
      </c>
      <c r="Z14" s="259" t="s">
        <v>1102</v>
      </c>
      <c r="AA14" s="260" t="s">
        <v>480</v>
      </c>
      <c r="AB14" s="261">
        <v>0.25</v>
      </c>
      <c r="AC14" s="508">
        <v>6.25E-2</v>
      </c>
      <c r="AD14" s="508">
        <v>6.25E-2</v>
      </c>
      <c r="AE14" s="500" t="s">
        <v>480</v>
      </c>
      <c r="AF14" s="529"/>
      <c r="AG14" s="270"/>
      <c r="AH14" s="270"/>
      <c r="AI14" s="262">
        <v>6.25E-2</v>
      </c>
      <c r="AJ14" s="508">
        <v>6.25E-2</v>
      </c>
      <c r="AK14" s="500" t="s">
        <v>480</v>
      </c>
      <c r="AL14" s="529"/>
      <c r="AM14" s="270"/>
      <c r="AN14" s="270"/>
      <c r="AO14" s="262">
        <v>6.25E-2</v>
      </c>
      <c r="AP14" s="262">
        <v>6.25E-2</v>
      </c>
      <c r="AQ14" s="2201"/>
      <c r="AR14" s="2201"/>
    </row>
    <row r="15" spans="1:44" ht="76.5" customHeight="1" x14ac:dyDescent="0.2">
      <c r="A15" s="2201"/>
      <c r="B15" s="2201"/>
      <c r="C15" s="2204"/>
      <c r="D15" s="2205"/>
      <c r="E15" s="2216"/>
      <c r="F15" s="2222"/>
      <c r="G15" s="2246"/>
      <c r="H15" s="2246"/>
      <c r="I15" s="2249"/>
      <c r="J15" s="2268"/>
      <c r="K15" s="2274"/>
      <c r="L15" s="2249"/>
      <c r="M15" s="2281"/>
      <c r="N15" s="2277"/>
      <c r="O15" s="2277"/>
      <c r="P15" s="2188"/>
      <c r="Q15" s="2277"/>
      <c r="R15" s="2277"/>
      <c r="S15" s="2188"/>
      <c r="T15" s="1313"/>
      <c r="U15" s="1313"/>
      <c r="V15" s="1316"/>
      <c r="W15" s="2252"/>
      <c r="X15" s="2252"/>
      <c r="Y15" s="258">
        <v>112</v>
      </c>
      <c r="Z15" s="259" t="s">
        <v>1103</v>
      </c>
      <c r="AA15" s="260" t="s">
        <v>481</v>
      </c>
      <c r="AB15" s="261">
        <v>0.25</v>
      </c>
      <c r="AC15" s="508">
        <v>6.25E-2</v>
      </c>
      <c r="AD15" s="508">
        <v>6.25E-2</v>
      </c>
      <c r="AE15" s="500" t="s">
        <v>481</v>
      </c>
      <c r="AF15" s="529"/>
      <c r="AG15" s="270"/>
      <c r="AH15" s="270"/>
      <c r="AI15" s="262">
        <v>6.25E-2</v>
      </c>
      <c r="AJ15" s="508">
        <v>6.25E-2</v>
      </c>
      <c r="AK15" s="500" t="s">
        <v>481</v>
      </c>
      <c r="AL15" s="529"/>
      <c r="AM15" s="270"/>
      <c r="AN15" s="270"/>
      <c r="AO15" s="262">
        <v>6.25E-2</v>
      </c>
      <c r="AP15" s="262">
        <v>6.25E-2</v>
      </c>
      <c r="AQ15" s="2246"/>
      <c r="AR15" s="2201"/>
    </row>
    <row r="16" spans="1:44" ht="190.5" customHeight="1" x14ac:dyDescent="0.2">
      <c r="A16" s="2201"/>
      <c r="B16" s="2201"/>
      <c r="C16" s="2204"/>
      <c r="D16" s="2205"/>
      <c r="E16" s="2238">
        <v>41</v>
      </c>
      <c r="F16" s="2220" t="s">
        <v>310</v>
      </c>
      <c r="G16" s="2200" t="s">
        <v>256</v>
      </c>
      <c r="H16" s="2200" t="s">
        <v>311</v>
      </c>
      <c r="I16" s="2247" t="s">
        <v>24</v>
      </c>
      <c r="J16" s="2234">
        <v>1</v>
      </c>
      <c r="K16" s="2272" t="s">
        <v>694</v>
      </c>
      <c r="L16" s="2247">
        <v>2019</v>
      </c>
      <c r="M16" s="2253">
        <v>1</v>
      </c>
      <c r="N16" s="2183">
        <v>5</v>
      </c>
      <c r="O16" s="2183">
        <v>11</v>
      </c>
      <c r="P16" s="2186">
        <f>N16/O16</f>
        <v>0.45454545454545453</v>
      </c>
      <c r="Q16" s="2183">
        <v>6</v>
      </c>
      <c r="R16" s="2183">
        <v>11</v>
      </c>
      <c r="S16" s="2186">
        <f>Q16/R16</f>
        <v>0.54545454545454541</v>
      </c>
      <c r="T16" s="899">
        <f>N16+Q16</f>
        <v>11</v>
      </c>
      <c r="U16" s="899">
        <v>11</v>
      </c>
      <c r="V16" s="1314">
        <f>T16/U16</f>
        <v>1</v>
      </c>
      <c r="W16" s="2250" t="s">
        <v>1215</v>
      </c>
      <c r="X16" s="2253">
        <v>0.5</v>
      </c>
      <c r="Y16" s="264">
        <v>113</v>
      </c>
      <c r="Z16" s="265" t="s">
        <v>1104</v>
      </c>
      <c r="AA16" s="266" t="s">
        <v>484</v>
      </c>
      <c r="AB16" s="267">
        <v>0.16600000000000001</v>
      </c>
      <c r="AC16" s="262">
        <v>4.1599999999999998E-2</v>
      </c>
      <c r="AD16" s="262">
        <v>4.1599999999999998E-2</v>
      </c>
      <c r="AE16" s="262" t="s">
        <v>971</v>
      </c>
      <c r="AF16" s="262" t="s">
        <v>986</v>
      </c>
      <c r="AG16" s="262" t="s">
        <v>987</v>
      </c>
      <c r="AH16" s="262" t="s">
        <v>988</v>
      </c>
      <c r="AI16" s="262">
        <v>4.1599999999999998E-2</v>
      </c>
      <c r="AJ16" s="262">
        <v>4.1599999999999998E-2</v>
      </c>
      <c r="AK16" s="262" t="s">
        <v>971</v>
      </c>
      <c r="AL16" s="262" t="s">
        <v>986</v>
      </c>
      <c r="AM16" s="262" t="s">
        <v>987</v>
      </c>
      <c r="AN16" s="262" t="s">
        <v>988</v>
      </c>
      <c r="AO16" s="262">
        <v>4.1599999999999998E-2</v>
      </c>
      <c r="AP16" s="262">
        <v>4.1599999999999998E-2</v>
      </c>
      <c r="AQ16" s="262"/>
      <c r="AR16" s="2201"/>
    </row>
    <row r="17" spans="1:44" ht="238" x14ac:dyDescent="0.2">
      <c r="A17" s="2201"/>
      <c r="B17" s="2201"/>
      <c r="C17" s="2204"/>
      <c r="D17" s="2205"/>
      <c r="E17" s="2239"/>
      <c r="F17" s="2221"/>
      <c r="G17" s="2201"/>
      <c r="H17" s="2201"/>
      <c r="I17" s="2248"/>
      <c r="J17" s="2267"/>
      <c r="K17" s="2273"/>
      <c r="L17" s="2248"/>
      <c r="M17" s="2251"/>
      <c r="N17" s="2184"/>
      <c r="O17" s="2184"/>
      <c r="P17" s="2187"/>
      <c r="Q17" s="2184"/>
      <c r="R17" s="2184"/>
      <c r="S17" s="2187"/>
      <c r="T17" s="900"/>
      <c r="U17" s="900"/>
      <c r="V17" s="1315"/>
      <c r="W17" s="2251"/>
      <c r="X17" s="2251"/>
      <c r="Y17" s="264">
        <v>114</v>
      </c>
      <c r="Z17" s="265" t="s">
        <v>1105</v>
      </c>
      <c r="AA17" s="266" t="s">
        <v>485</v>
      </c>
      <c r="AB17" s="267">
        <v>0.16600000000000001</v>
      </c>
      <c r="AC17" s="262">
        <v>4.1599999999999998E-2</v>
      </c>
      <c r="AD17" s="262">
        <v>4.1599999999999998E-2</v>
      </c>
      <c r="AE17" s="262" t="s">
        <v>971</v>
      </c>
      <c r="AF17" s="262" t="s">
        <v>989</v>
      </c>
      <c r="AG17" s="262" t="s">
        <v>990</v>
      </c>
      <c r="AH17" s="262" t="s">
        <v>991</v>
      </c>
      <c r="AI17" s="262">
        <v>4.1599999999999998E-2</v>
      </c>
      <c r="AJ17" s="262">
        <v>4.1599999999999998E-2</v>
      </c>
      <c r="AK17" s="262" t="s">
        <v>971</v>
      </c>
      <c r="AL17" s="262" t="s">
        <v>989</v>
      </c>
      <c r="AM17" s="262" t="s">
        <v>990</v>
      </c>
      <c r="AN17" s="262" t="s">
        <v>991</v>
      </c>
      <c r="AO17" s="262">
        <v>4.1599999999999998E-2</v>
      </c>
      <c r="AP17" s="262">
        <v>4.1599999999999998E-2</v>
      </c>
      <c r="AQ17" s="262"/>
      <c r="AR17" s="2201"/>
    </row>
    <row r="18" spans="1:44" ht="255" x14ac:dyDescent="0.2">
      <c r="A18" s="2201"/>
      <c r="B18" s="2201"/>
      <c r="C18" s="2204"/>
      <c r="D18" s="2205"/>
      <c r="E18" s="2239"/>
      <c r="F18" s="2221"/>
      <c r="G18" s="2201"/>
      <c r="H18" s="2201"/>
      <c r="I18" s="2248"/>
      <c r="J18" s="2267"/>
      <c r="K18" s="2273"/>
      <c r="L18" s="2248"/>
      <c r="M18" s="2251"/>
      <c r="N18" s="2184"/>
      <c r="O18" s="2184"/>
      <c r="P18" s="2187"/>
      <c r="Q18" s="2184"/>
      <c r="R18" s="2184"/>
      <c r="S18" s="2187"/>
      <c r="T18" s="900"/>
      <c r="U18" s="900"/>
      <c r="V18" s="1315"/>
      <c r="W18" s="2251"/>
      <c r="X18" s="2251"/>
      <c r="Y18" s="264">
        <v>115</v>
      </c>
      <c r="Z18" s="265" t="s">
        <v>1106</v>
      </c>
      <c r="AA18" s="266" t="s">
        <v>486</v>
      </c>
      <c r="AB18" s="267">
        <v>0.16600000000000001</v>
      </c>
      <c r="AC18" s="262">
        <v>4.1599999999999998E-2</v>
      </c>
      <c r="AD18" s="262">
        <v>4.1599999999999998E-2</v>
      </c>
      <c r="AE18" s="262" t="s">
        <v>972</v>
      </c>
      <c r="AF18" s="262" t="s">
        <v>992</v>
      </c>
      <c r="AG18" s="262" t="s">
        <v>993</v>
      </c>
      <c r="AH18" s="262" t="s">
        <v>994</v>
      </c>
      <c r="AI18" s="262">
        <v>4.1599999999999998E-2</v>
      </c>
      <c r="AJ18" s="262">
        <v>4.1599999999999998E-2</v>
      </c>
      <c r="AK18" s="262" t="s">
        <v>972</v>
      </c>
      <c r="AL18" s="262" t="s">
        <v>992</v>
      </c>
      <c r="AM18" s="262" t="s">
        <v>993</v>
      </c>
      <c r="AN18" s="262" t="s">
        <v>994</v>
      </c>
      <c r="AO18" s="262">
        <v>4.1599999999999998E-2</v>
      </c>
      <c r="AP18" s="262">
        <v>4.1599999999999998E-2</v>
      </c>
      <c r="AQ18" s="262"/>
      <c r="AR18" s="2201"/>
    </row>
    <row r="19" spans="1:44" ht="170" x14ac:dyDescent="0.2">
      <c r="A19" s="2201"/>
      <c r="B19" s="2201"/>
      <c r="C19" s="2204"/>
      <c r="D19" s="2205"/>
      <c r="E19" s="2239"/>
      <c r="F19" s="2221"/>
      <c r="G19" s="2201"/>
      <c r="H19" s="2201"/>
      <c r="I19" s="2248"/>
      <c r="J19" s="2267"/>
      <c r="K19" s="2273"/>
      <c r="L19" s="2248"/>
      <c r="M19" s="2251"/>
      <c r="N19" s="2184"/>
      <c r="O19" s="2184"/>
      <c r="P19" s="2187"/>
      <c r="Q19" s="2184"/>
      <c r="R19" s="2184"/>
      <c r="S19" s="2187"/>
      <c r="T19" s="900"/>
      <c r="U19" s="900"/>
      <c r="V19" s="1315"/>
      <c r="W19" s="2251"/>
      <c r="X19" s="2251"/>
      <c r="Y19" s="264">
        <v>116</v>
      </c>
      <c r="Z19" s="265" t="s">
        <v>1107</v>
      </c>
      <c r="AA19" s="266" t="s">
        <v>741</v>
      </c>
      <c r="AB19" s="267">
        <v>0.16600000000000001</v>
      </c>
      <c r="AC19" s="262">
        <v>4.1599999999999998E-2</v>
      </c>
      <c r="AD19" s="262">
        <v>4.1599999999999998E-2</v>
      </c>
      <c r="AE19" s="262" t="s">
        <v>973</v>
      </c>
      <c r="AF19" s="262" t="s">
        <v>995</v>
      </c>
      <c r="AG19" s="262" t="s">
        <v>996</v>
      </c>
      <c r="AH19" s="262" t="s">
        <v>997</v>
      </c>
      <c r="AI19" s="262">
        <v>4.1599999999999998E-2</v>
      </c>
      <c r="AJ19" s="262">
        <v>4.1599999999999998E-2</v>
      </c>
      <c r="AK19" s="262" t="s">
        <v>973</v>
      </c>
      <c r="AL19" s="262" t="s">
        <v>995</v>
      </c>
      <c r="AM19" s="262" t="s">
        <v>996</v>
      </c>
      <c r="AN19" s="262" t="s">
        <v>997</v>
      </c>
      <c r="AO19" s="262">
        <v>4.1599999999999998E-2</v>
      </c>
      <c r="AP19" s="262">
        <v>4.1599999999999998E-2</v>
      </c>
      <c r="AQ19" s="262"/>
      <c r="AR19" s="2201"/>
    </row>
    <row r="20" spans="1:44" ht="119" x14ac:dyDescent="0.2">
      <c r="A20" s="2201"/>
      <c r="B20" s="2201"/>
      <c r="C20" s="2204"/>
      <c r="D20" s="2205"/>
      <c r="E20" s="2239"/>
      <c r="F20" s="2221"/>
      <c r="G20" s="2201"/>
      <c r="H20" s="2201"/>
      <c r="I20" s="2248"/>
      <c r="J20" s="2267"/>
      <c r="K20" s="2273"/>
      <c r="L20" s="2248"/>
      <c r="M20" s="2251"/>
      <c r="N20" s="2184"/>
      <c r="O20" s="2184"/>
      <c r="P20" s="2187"/>
      <c r="Q20" s="2184"/>
      <c r="R20" s="2184"/>
      <c r="S20" s="2187"/>
      <c r="T20" s="900"/>
      <c r="U20" s="900"/>
      <c r="V20" s="1315"/>
      <c r="W20" s="2251"/>
      <c r="X20" s="2251"/>
      <c r="Y20" s="264">
        <v>117</v>
      </c>
      <c r="Z20" s="265" t="s">
        <v>740</v>
      </c>
      <c r="AA20" s="266" t="s">
        <v>742</v>
      </c>
      <c r="AB20" s="267">
        <v>0.16600000000000001</v>
      </c>
      <c r="AC20" s="262">
        <v>4.1599999999999998E-2</v>
      </c>
      <c r="AD20" s="262">
        <v>4.1599999999999998E-2</v>
      </c>
      <c r="AE20" s="262" t="s">
        <v>974</v>
      </c>
      <c r="AF20" s="262" t="s">
        <v>998</v>
      </c>
      <c r="AG20" s="262"/>
      <c r="AH20" s="262" t="s">
        <v>999</v>
      </c>
      <c r="AI20" s="262">
        <v>4.1599999999999998E-2</v>
      </c>
      <c r="AJ20" s="262">
        <v>4.1599999999999998E-2</v>
      </c>
      <c r="AK20" s="262" t="s">
        <v>974</v>
      </c>
      <c r="AL20" s="262" t="s">
        <v>998</v>
      </c>
      <c r="AM20" s="262"/>
      <c r="AN20" s="262" t="s">
        <v>999</v>
      </c>
      <c r="AO20" s="262">
        <v>4.1599999999999998E-2</v>
      </c>
      <c r="AP20" s="262">
        <v>4.1599999999999998E-2</v>
      </c>
      <c r="AQ20" s="262"/>
      <c r="AR20" s="2201"/>
    </row>
    <row r="21" spans="1:44" ht="84" customHeight="1" x14ac:dyDescent="0.2">
      <c r="A21" s="2246"/>
      <c r="B21" s="2246"/>
      <c r="C21" s="2265"/>
      <c r="D21" s="2266"/>
      <c r="E21" s="2240"/>
      <c r="F21" s="2222"/>
      <c r="G21" s="2246"/>
      <c r="H21" s="2246"/>
      <c r="I21" s="2249"/>
      <c r="J21" s="2268"/>
      <c r="K21" s="2274"/>
      <c r="L21" s="2249"/>
      <c r="M21" s="2252"/>
      <c r="N21" s="2185"/>
      <c r="O21" s="2185"/>
      <c r="P21" s="2188"/>
      <c r="Q21" s="2185"/>
      <c r="R21" s="2185"/>
      <c r="S21" s="2188"/>
      <c r="T21" s="901"/>
      <c r="U21" s="901"/>
      <c r="V21" s="1316"/>
      <c r="W21" s="2252"/>
      <c r="X21" s="2252"/>
      <c r="Y21" s="264">
        <v>118</v>
      </c>
      <c r="Z21" s="265" t="s">
        <v>1019</v>
      </c>
      <c r="AA21" s="266" t="s">
        <v>314</v>
      </c>
      <c r="AB21" s="267">
        <v>0.16600000000000001</v>
      </c>
      <c r="AC21" s="262">
        <v>4.1599999999999998E-2</v>
      </c>
      <c r="AD21" s="262">
        <v>4.1599999999999998E-2</v>
      </c>
      <c r="AE21" s="262" t="s">
        <v>975</v>
      </c>
      <c r="AF21" s="262" t="s">
        <v>1000</v>
      </c>
      <c r="AG21" s="262"/>
      <c r="AH21" s="262"/>
      <c r="AI21" s="262">
        <v>4.1599999999999998E-2</v>
      </c>
      <c r="AJ21" s="262">
        <v>4.1599999999999998E-2</v>
      </c>
      <c r="AK21" s="262" t="s">
        <v>975</v>
      </c>
      <c r="AL21" s="262" t="s">
        <v>1000</v>
      </c>
      <c r="AM21" s="262"/>
      <c r="AN21" s="262"/>
      <c r="AO21" s="262">
        <v>4.1599999999999998E-2</v>
      </c>
      <c r="AP21" s="262">
        <v>4.1599999999999998E-2</v>
      </c>
      <c r="AQ21" s="262"/>
      <c r="AR21" s="2201"/>
    </row>
    <row r="22" spans="1:44" ht="66" customHeight="1" x14ac:dyDescent="0.2">
      <c r="A22" s="2200" t="s">
        <v>315</v>
      </c>
      <c r="B22" s="2200" t="s">
        <v>316</v>
      </c>
      <c r="C22" s="2202" t="s">
        <v>306</v>
      </c>
      <c r="D22" s="2203"/>
      <c r="E22" s="2238">
        <v>42</v>
      </c>
      <c r="F22" s="2206" t="s">
        <v>317</v>
      </c>
      <c r="G22" s="2220" t="s">
        <v>318</v>
      </c>
      <c r="H22" s="2206" t="s">
        <v>319</v>
      </c>
      <c r="I22" s="2207" t="s">
        <v>78</v>
      </c>
      <c r="J22" s="2226">
        <v>1</v>
      </c>
      <c r="K22" s="2229" t="s">
        <v>721</v>
      </c>
      <c r="L22" s="2207">
        <v>2019</v>
      </c>
      <c r="M22" s="2214">
        <v>1</v>
      </c>
      <c r="N22" s="2165"/>
      <c r="O22" s="2165"/>
      <c r="P22" s="2165"/>
      <c r="Q22" s="2168"/>
      <c r="R22" s="2168"/>
      <c r="S22" s="2165"/>
      <c r="T22" s="896">
        <v>5</v>
      </c>
      <c r="U22" s="896">
        <v>5</v>
      </c>
      <c r="V22" s="880">
        <f>T22/U22</f>
        <v>1</v>
      </c>
      <c r="W22" s="2257">
        <v>1</v>
      </c>
      <c r="X22" s="2214">
        <v>0.5</v>
      </c>
      <c r="Y22" s="258">
        <v>118</v>
      </c>
      <c r="Z22" s="268" t="s">
        <v>743</v>
      </c>
      <c r="AA22" s="269" t="s">
        <v>320</v>
      </c>
      <c r="AB22" s="261">
        <v>0.25</v>
      </c>
      <c r="AC22" s="2174" t="s">
        <v>939</v>
      </c>
      <c r="AD22" s="2175"/>
      <c r="AE22" s="2176"/>
      <c r="AF22" s="271"/>
      <c r="AG22" s="271"/>
      <c r="AH22" s="271"/>
      <c r="AI22" s="270">
        <v>0.25</v>
      </c>
      <c r="AJ22" s="270"/>
      <c r="AK22" s="270"/>
      <c r="AL22" s="271"/>
      <c r="AM22" s="271"/>
      <c r="AN22" s="271"/>
      <c r="AO22" s="270"/>
      <c r="AP22" s="270"/>
      <c r="AQ22" s="2200" t="s">
        <v>321</v>
      </c>
      <c r="AR22" s="2201"/>
    </row>
    <row r="23" spans="1:44" ht="42" customHeight="1" x14ac:dyDescent="0.2">
      <c r="A23" s="2201"/>
      <c r="B23" s="2201"/>
      <c r="C23" s="2204"/>
      <c r="D23" s="2205"/>
      <c r="E23" s="2239"/>
      <c r="F23" s="2193"/>
      <c r="G23" s="2221"/>
      <c r="H23" s="2193"/>
      <c r="I23" s="2208"/>
      <c r="J23" s="2227"/>
      <c r="K23" s="2230"/>
      <c r="L23" s="2208"/>
      <c r="M23" s="2212"/>
      <c r="N23" s="2166"/>
      <c r="O23" s="2166"/>
      <c r="P23" s="2166"/>
      <c r="Q23" s="2169"/>
      <c r="R23" s="2169"/>
      <c r="S23" s="2166"/>
      <c r="T23" s="897"/>
      <c r="U23" s="897"/>
      <c r="V23" s="881"/>
      <c r="W23" s="2258"/>
      <c r="X23" s="2212"/>
      <c r="Y23" s="258">
        <v>119</v>
      </c>
      <c r="Z23" s="272" t="s">
        <v>1108</v>
      </c>
      <c r="AA23" s="269" t="s">
        <v>322</v>
      </c>
      <c r="AB23" s="261">
        <v>0.25</v>
      </c>
      <c r="AC23" s="274">
        <v>6.25E-2</v>
      </c>
      <c r="AD23" s="274">
        <v>6.25E-2</v>
      </c>
      <c r="AE23" s="275" t="s">
        <v>976</v>
      </c>
      <c r="AF23" s="276" t="s">
        <v>979</v>
      </c>
      <c r="AG23" s="276" t="s">
        <v>980</v>
      </c>
      <c r="AH23" s="276" t="s">
        <v>981</v>
      </c>
      <c r="AI23" s="273">
        <v>6.25E-2</v>
      </c>
      <c r="AJ23" s="274">
        <v>6.25E-2</v>
      </c>
      <c r="AK23" s="275" t="s">
        <v>976</v>
      </c>
      <c r="AL23" s="276" t="s">
        <v>979</v>
      </c>
      <c r="AM23" s="276" t="s">
        <v>980</v>
      </c>
      <c r="AN23" s="276" t="s">
        <v>981</v>
      </c>
      <c r="AO23" s="273">
        <v>6.25E-2</v>
      </c>
      <c r="AP23" s="273">
        <v>6.25E-2</v>
      </c>
      <c r="AQ23" s="2201"/>
      <c r="AR23" s="2201"/>
    </row>
    <row r="24" spans="1:44" ht="51" x14ac:dyDescent="0.2">
      <c r="A24" s="2201"/>
      <c r="B24" s="2201"/>
      <c r="C24" s="2204"/>
      <c r="D24" s="2205"/>
      <c r="E24" s="2239"/>
      <c r="F24" s="2193"/>
      <c r="G24" s="2221"/>
      <c r="H24" s="2193"/>
      <c r="I24" s="2208"/>
      <c r="J24" s="2227"/>
      <c r="K24" s="2230"/>
      <c r="L24" s="2208"/>
      <c r="M24" s="2212"/>
      <c r="N24" s="2166"/>
      <c r="O24" s="2166"/>
      <c r="P24" s="2166"/>
      <c r="Q24" s="2169"/>
      <c r="R24" s="2169"/>
      <c r="S24" s="2166"/>
      <c r="T24" s="897"/>
      <c r="U24" s="897"/>
      <c r="V24" s="881"/>
      <c r="W24" s="2258"/>
      <c r="X24" s="2212"/>
      <c r="Y24" s="258">
        <v>120</v>
      </c>
      <c r="Z24" s="272" t="s">
        <v>744</v>
      </c>
      <c r="AA24" s="269" t="s">
        <v>323</v>
      </c>
      <c r="AB24" s="261">
        <v>0.25</v>
      </c>
      <c r="AC24" s="274">
        <v>6.25E-2</v>
      </c>
      <c r="AD24" s="274">
        <v>6.25E-2</v>
      </c>
      <c r="AE24" s="275" t="s">
        <v>978</v>
      </c>
      <c r="AF24" s="276" t="s">
        <v>982</v>
      </c>
      <c r="AG24" s="276" t="s">
        <v>983</v>
      </c>
      <c r="AH24" s="276" t="s">
        <v>984</v>
      </c>
      <c r="AI24" s="273">
        <v>6.25E-2</v>
      </c>
      <c r="AJ24" s="274">
        <v>6.25E-2</v>
      </c>
      <c r="AK24" s="275" t="s">
        <v>978</v>
      </c>
      <c r="AL24" s="276" t="s">
        <v>982</v>
      </c>
      <c r="AM24" s="276" t="s">
        <v>983</v>
      </c>
      <c r="AN24" s="276" t="s">
        <v>984</v>
      </c>
      <c r="AO24" s="273">
        <v>6.25E-2</v>
      </c>
      <c r="AP24" s="273">
        <v>6.25E-2</v>
      </c>
      <c r="AQ24" s="2201"/>
      <c r="AR24" s="2201"/>
    </row>
    <row r="25" spans="1:44" ht="34" x14ac:dyDescent="0.2">
      <c r="A25" s="2201"/>
      <c r="B25" s="2201"/>
      <c r="C25" s="2204"/>
      <c r="D25" s="2205"/>
      <c r="E25" s="2240"/>
      <c r="F25" s="2241"/>
      <c r="G25" s="2222"/>
      <c r="H25" s="2241"/>
      <c r="I25" s="2209"/>
      <c r="J25" s="2228"/>
      <c r="K25" s="2231"/>
      <c r="L25" s="2209"/>
      <c r="M25" s="2213"/>
      <c r="N25" s="2167"/>
      <c r="O25" s="2167"/>
      <c r="P25" s="2167"/>
      <c r="Q25" s="2170"/>
      <c r="R25" s="2170"/>
      <c r="S25" s="2167"/>
      <c r="T25" s="898"/>
      <c r="U25" s="898"/>
      <c r="V25" s="882"/>
      <c r="W25" s="2259"/>
      <c r="X25" s="2213"/>
      <c r="Y25" s="258">
        <v>121</v>
      </c>
      <c r="Z25" s="272" t="s">
        <v>745</v>
      </c>
      <c r="AA25" s="269" t="s">
        <v>323</v>
      </c>
      <c r="AB25" s="261">
        <v>0.25</v>
      </c>
      <c r="AC25" s="274">
        <v>6.25E-2</v>
      </c>
      <c r="AD25" s="274">
        <v>6.25E-2</v>
      </c>
      <c r="AE25" s="506" t="s">
        <v>977</v>
      </c>
      <c r="AF25" s="506" t="s">
        <v>977</v>
      </c>
      <c r="AG25" s="506" t="s">
        <v>985</v>
      </c>
      <c r="AH25" s="506"/>
      <c r="AI25" s="273">
        <v>6.25E-2</v>
      </c>
      <c r="AJ25" s="274">
        <v>6.25E-2</v>
      </c>
      <c r="AK25" s="506" t="s">
        <v>977</v>
      </c>
      <c r="AL25" s="506" t="s">
        <v>977</v>
      </c>
      <c r="AM25" s="506" t="s">
        <v>985</v>
      </c>
      <c r="AN25" s="506"/>
      <c r="AO25" s="273">
        <v>6.25E-2</v>
      </c>
      <c r="AP25" s="273">
        <v>6.25E-2</v>
      </c>
      <c r="AQ25" s="2246"/>
      <c r="AR25" s="2201"/>
    </row>
    <row r="26" spans="1:44" ht="56.25" customHeight="1" x14ac:dyDescent="0.2">
      <c r="A26" s="2201"/>
      <c r="B26" s="2201"/>
      <c r="C26" s="2204"/>
      <c r="D26" s="2205"/>
      <c r="E26" s="2239">
        <v>43</v>
      </c>
      <c r="F26" s="2221" t="s">
        <v>324</v>
      </c>
      <c r="G26" s="2221" t="s">
        <v>325</v>
      </c>
      <c r="H26" s="2221" t="s">
        <v>326</v>
      </c>
      <c r="I26" s="2208" t="s">
        <v>24</v>
      </c>
      <c r="J26" s="2242">
        <v>1</v>
      </c>
      <c r="K26" s="2210" t="s">
        <v>327</v>
      </c>
      <c r="L26" s="2208">
        <v>2019</v>
      </c>
      <c r="M26" s="2212">
        <v>1</v>
      </c>
      <c r="N26" s="2183"/>
      <c r="O26" s="2183"/>
      <c r="P26" s="2189"/>
      <c r="Q26" s="2183"/>
      <c r="R26" s="2183"/>
      <c r="S26" s="2189"/>
      <c r="T26" s="899">
        <v>6</v>
      </c>
      <c r="U26" s="899">
        <v>6</v>
      </c>
      <c r="V26" s="883">
        <v>1</v>
      </c>
      <c r="W26" s="2214">
        <v>1</v>
      </c>
      <c r="X26" s="2214">
        <v>0.5</v>
      </c>
      <c r="Y26" s="258">
        <v>122</v>
      </c>
      <c r="Z26" s="277" t="s">
        <v>1109</v>
      </c>
      <c r="AA26" s="278" t="s">
        <v>489</v>
      </c>
      <c r="AB26" s="279">
        <v>0.33329999999999999</v>
      </c>
      <c r="AC26" s="262">
        <v>8.3000000000000004E-2</v>
      </c>
      <c r="AD26" s="262">
        <v>8.3000000000000004E-2</v>
      </c>
      <c r="AE26" s="504" t="s">
        <v>1009</v>
      </c>
      <c r="AF26" s="504" t="s">
        <v>1001</v>
      </c>
      <c r="AG26" s="504" t="s">
        <v>1003</v>
      </c>
      <c r="AH26" s="504" t="s">
        <v>1002</v>
      </c>
      <c r="AI26" s="262">
        <v>8.3000000000000004E-2</v>
      </c>
      <c r="AJ26" s="262">
        <v>8.3000000000000004E-2</v>
      </c>
      <c r="AK26" s="504" t="s">
        <v>1009</v>
      </c>
      <c r="AL26" s="504" t="s">
        <v>1001</v>
      </c>
      <c r="AM26" s="504" t="s">
        <v>1003</v>
      </c>
      <c r="AN26" s="504" t="s">
        <v>1002</v>
      </c>
      <c r="AO26" s="262">
        <v>8.3000000000000004E-2</v>
      </c>
      <c r="AP26" s="262">
        <v>8.3000000000000004E-2</v>
      </c>
      <c r="AQ26" s="2200" t="s">
        <v>321</v>
      </c>
      <c r="AR26" s="2201"/>
    </row>
    <row r="27" spans="1:44" ht="34" x14ac:dyDescent="0.2">
      <c r="A27" s="2201"/>
      <c r="B27" s="2201"/>
      <c r="C27" s="2204"/>
      <c r="D27" s="2205"/>
      <c r="E27" s="2239"/>
      <c r="F27" s="2221"/>
      <c r="G27" s="2221"/>
      <c r="H27" s="2221"/>
      <c r="I27" s="2208"/>
      <c r="J27" s="2242"/>
      <c r="K27" s="2210"/>
      <c r="L27" s="2208"/>
      <c r="M27" s="2212"/>
      <c r="N27" s="2184"/>
      <c r="O27" s="2184"/>
      <c r="P27" s="2190"/>
      <c r="Q27" s="2184"/>
      <c r="R27" s="2184"/>
      <c r="S27" s="2190"/>
      <c r="T27" s="900"/>
      <c r="U27" s="900"/>
      <c r="V27" s="884"/>
      <c r="W27" s="2212"/>
      <c r="X27" s="2212"/>
      <c r="Y27" s="258">
        <v>123</v>
      </c>
      <c r="Z27" s="277" t="s">
        <v>1110</v>
      </c>
      <c r="AA27" s="278" t="s">
        <v>490</v>
      </c>
      <c r="AB27" s="279">
        <v>0.33329999999999999</v>
      </c>
      <c r="AC27" s="262">
        <v>8.3000000000000004E-2</v>
      </c>
      <c r="AD27" s="262">
        <v>8.3000000000000004E-2</v>
      </c>
      <c r="AE27" s="505" t="s">
        <v>1010</v>
      </c>
      <c r="AF27" s="505"/>
      <c r="AG27" s="505"/>
      <c r="AH27" s="505"/>
      <c r="AI27" s="262">
        <v>8.3000000000000004E-2</v>
      </c>
      <c r="AJ27" s="262">
        <v>8.3000000000000004E-2</v>
      </c>
      <c r="AK27" s="505" t="s">
        <v>1010</v>
      </c>
      <c r="AL27" s="505"/>
      <c r="AM27" s="505"/>
      <c r="AN27" s="505"/>
      <c r="AO27" s="262">
        <v>8.3000000000000004E-2</v>
      </c>
      <c r="AP27" s="262">
        <v>8.3000000000000004E-2</v>
      </c>
      <c r="AQ27" s="2201"/>
      <c r="AR27" s="2201"/>
    </row>
    <row r="28" spans="1:44" ht="40.5" customHeight="1" x14ac:dyDescent="0.2">
      <c r="A28" s="2201"/>
      <c r="B28" s="2201"/>
      <c r="C28" s="2204"/>
      <c r="D28" s="2205"/>
      <c r="E28" s="2240"/>
      <c r="F28" s="2222"/>
      <c r="G28" s="2222"/>
      <c r="H28" s="2222"/>
      <c r="I28" s="2209"/>
      <c r="J28" s="2243"/>
      <c r="K28" s="2211"/>
      <c r="L28" s="2209"/>
      <c r="M28" s="2213"/>
      <c r="N28" s="2185"/>
      <c r="O28" s="2185"/>
      <c r="P28" s="2191"/>
      <c r="Q28" s="2185"/>
      <c r="R28" s="2185"/>
      <c r="S28" s="2191"/>
      <c r="T28" s="901"/>
      <c r="U28" s="901"/>
      <c r="V28" s="885"/>
      <c r="W28" s="2213"/>
      <c r="X28" s="2213"/>
      <c r="Y28" s="258">
        <v>124</v>
      </c>
      <c r="Z28" s="280" t="s">
        <v>1111</v>
      </c>
      <c r="AA28" s="278" t="s">
        <v>491</v>
      </c>
      <c r="AB28" s="279">
        <v>0.33339999999999997</v>
      </c>
      <c r="AC28" s="262">
        <v>8.3000000000000004E-2</v>
      </c>
      <c r="AD28" s="262">
        <v>8.3000000000000004E-2</v>
      </c>
      <c r="AE28" s="506" t="s">
        <v>1011</v>
      </c>
      <c r="AF28" s="506" t="s">
        <v>1004</v>
      </c>
      <c r="AG28" s="506" t="s">
        <v>1005</v>
      </c>
      <c r="AH28" s="506" t="s">
        <v>1006</v>
      </c>
      <c r="AI28" s="262">
        <v>8.3000000000000004E-2</v>
      </c>
      <c r="AJ28" s="262">
        <v>8.3000000000000004E-2</v>
      </c>
      <c r="AK28" s="506" t="s">
        <v>1011</v>
      </c>
      <c r="AL28" s="506" t="s">
        <v>1004</v>
      </c>
      <c r="AM28" s="506" t="s">
        <v>1005</v>
      </c>
      <c r="AN28" s="506" t="s">
        <v>1006</v>
      </c>
      <c r="AO28" s="262">
        <v>8.3000000000000004E-2</v>
      </c>
      <c r="AP28" s="262">
        <v>8.3000000000000004E-2</v>
      </c>
      <c r="AQ28" s="2246"/>
      <c r="AR28" s="2201"/>
    </row>
    <row r="29" spans="1:44" ht="78.75" customHeight="1" x14ac:dyDescent="0.2">
      <c r="A29" s="2201"/>
      <c r="B29" s="2201"/>
      <c r="C29" s="2204"/>
      <c r="D29" s="2205"/>
      <c r="E29" s="2216">
        <v>44</v>
      </c>
      <c r="F29" s="2223" t="s">
        <v>328</v>
      </c>
      <c r="G29" s="2220" t="s">
        <v>329</v>
      </c>
      <c r="H29" s="2223" t="s">
        <v>330</v>
      </c>
      <c r="I29" s="2207" t="s">
        <v>24</v>
      </c>
      <c r="J29" s="2226">
        <v>1</v>
      </c>
      <c r="K29" s="2244" t="s">
        <v>722</v>
      </c>
      <c r="L29" s="2207">
        <v>2019</v>
      </c>
      <c r="M29" s="2214">
        <v>0.9</v>
      </c>
      <c r="N29" s="2183"/>
      <c r="O29" s="2183"/>
      <c r="P29" s="2189"/>
      <c r="Q29" s="2183"/>
      <c r="R29" s="2183"/>
      <c r="S29" s="2189"/>
      <c r="T29" s="899">
        <v>4</v>
      </c>
      <c r="U29" s="899">
        <v>13</v>
      </c>
      <c r="V29" s="883">
        <f>T29/U29</f>
        <v>0.30769230769230771</v>
      </c>
      <c r="W29" s="2257">
        <v>0.9</v>
      </c>
      <c r="X29" s="2214">
        <v>0.5</v>
      </c>
      <c r="Y29" s="258">
        <v>125</v>
      </c>
      <c r="Z29" s="277" t="s">
        <v>1112</v>
      </c>
      <c r="AA29" s="278" t="s">
        <v>331</v>
      </c>
      <c r="AB29" s="279">
        <v>0.25</v>
      </c>
      <c r="AC29" s="282">
        <v>0.25</v>
      </c>
      <c r="AD29" s="270">
        <v>0.25</v>
      </c>
      <c r="AE29" s="504" t="s">
        <v>1012</v>
      </c>
      <c r="AF29" s="504" t="s">
        <v>1007</v>
      </c>
      <c r="AG29" s="504" t="s">
        <v>1008</v>
      </c>
      <c r="AH29" s="504"/>
      <c r="AI29" s="281"/>
      <c r="AJ29" s="270">
        <v>0.25</v>
      </c>
      <c r="AK29" s="504" t="s">
        <v>1012</v>
      </c>
      <c r="AL29" s="504" t="s">
        <v>1007</v>
      </c>
      <c r="AM29" s="504" t="s">
        <v>1008</v>
      </c>
      <c r="AN29" s="504"/>
      <c r="AO29" s="281"/>
      <c r="AP29" s="270"/>
      <c r="AQ29" s="2200" t="s">
        <v>321</v>
      </c>
      <c r="AR29" s="2201"/>
    </row>
    <row r="30" spans="1:44" ht="33" customHeight="1" x14ac:dyDescent="0.2">
      <c r="A30" s="2201"/>
      <c r="B30" s="2201"/>
      <c r="C30" s="2204"/>
      <c r="D30" s="2205"/>
      <c r="E30" s="2216"/>
      <c r="F30" s="2224"/>
      <c r="G30" s="2221"/>
      <c r="H30" s="2224"/>
      <c r="I30" s="2208"/>
      <c r="J30" s="2242"/>
      <c r="K30" s="2210"/>
      <c r="L30" s="2208"/>
      <c r="M30" s="2212"/>
      <c r="N30" s="2184"/>
      <c r="O30" s="2184"/>
      <c r="P30" s="2190"/>
      <c r="Q30" s="2184"/>
      <c r="R30" s="2184"/>
      <c r="S30" s="2190"/>
      <c r="T30" s="900"/>
      <c r="U30" s="900"/>
      <c r="V30" s="884"/>
      <c r="W30" s="2258"/>
      <c r="X30" s="2212"/>
      <c r="Y30" s="258">
        <v>126</v>
      </c>
      <c r="Z30" s="277" t="s">
        <v>1113</v>
      </c>
      <c r="AA30" s="278" t="s">
        <v>492</v>
      </c>
      <c r="AB30" s="279">
        <v>0.25</v>
      </c>
      <c r="AC30" s="505">
        <v>0.25</v>
      </c>
      <c r="AD30" s="505">
        <v>0.25</v>
      </c>
      <c r="AE30" s="505" t="s">
        <v>1013</v>
      </c>
      <c r="AF30" s="505" t="s">
        <v>1017</v>
      </c>
      <c r="AG30" s="505"/>
      <c r="AH30" s="505"/>
      <c r="AI30" s="281"/>
      <c r="AJ30" s="505">
        <v>0.25</v>
      </c>
      <c r="AK30" s="505" t="s">
        <v>1013</v>
      </c>
      <c r="AL30" s="505" t="s">
        <v>1017</v>
      </c>
      <c r="AM30" s="505"/>
      <c r="AN30" s="505"/>
      <c r="AO30" s="281"/>
      <c r="AP30" s="281" t="s">
        <v>50</v>
      </c>
      <c r="AQ30" s="2201"/>
      <c r="AR30" s="2201"/>
    </row>
    <row r="31" spans="1:44" ht="34" x14ac:dyDescent="0.2">
      <c r="A31" s="2201"/>
      <c r="B31" s="2201"/>
      <c r="C31" s="2204"/>
      <c r="D31" s="2205"/>
      <c r="E31" s="2216"/>
      <c r="F31" s="2224"/>
      <c r="G31" s="2221"/>
      <c r="H31" s="2224"/>
      <c r="I31" s="2208"/>
      <c r="J31" s="2242"/>
      <c r="K31" s="2210"/>
      <c r="L31" s="2208"/>
      <c r="M31" s="2212"/>
      <c r="N31" s="2184"/>
      <c r="O31" s="2184"/>
      <c r="P31" s="2190"/>
      <c r="Q31" s="2184"/>
      <c r="R31" s="2184"/>
      <c r="S31" s="2190"/>
      <c r="T31" s="900"/>
      <c r="U31" s="900"/>
      <c r="V31" s="884"/>
      <c r="W31" s="2258"/>
      <c r="X31" s="2212"/>
      <c r="Y31" s="258">
        <v>128</v>
      </c>
      <c r="Z31" s="277" t="s">
        <v>1114</v>
      </c>
      <c r="AA31" s="278" t="s">
        <v>332</v>
      </c>
      <c r="AB31" s="279">
        <v>0.25</v>
      </c>
      <c r="AC31" s="2177" t="s">
        <v>939</v>
      </c>
      <c r="AD31" s="2177"/>
      <c r="AE31" s="2177"/>
      <c r="AF31" s="505"/>
      <c r="AG31" s="505"/>
      <c r="AH31" s="505"/>
      <c r="AI31" s="262">
        <v>8.3000000000000004E-2</v>
      </c>
      <c r="AJ31" s="262"/>
      <c r="AK31" s="262"/>
      <c r="AL31" s="505"/>
      <c r="AM31" s="505"/>
      <c r="AN31" s="505"/>
      <c r="AO31" s="262">
        <v>8.3000000000000004E-2</v>
      </c>
      <c r="AP31" s="262">
        <v>8.3000000000000004E-2</v>
      </c>
      <c r="AQ31" s="2201"/>
      <c r="AR31" s="2201"/>
    </row>
    <row r="32" spans="1:44" ht="51" x14ac:dyDescent="0.2">
      <c r="A32" s="2201"/>
      <c r="B32" s="2201"/>
      <c r="C32" s="2204"/>
      <c r="D32" s="2205"/>
      <c r="E32" s="2216"/>
      <c r="F32" s="2225"/>
      <c r="G32" s="2222"/>
      <c r="H32" s="2225"/>
      <c r="I32" s="2209"/>
      <c r="J32" s="2243"/>
      <c r="K32" s="2211"/>
      <c r="L32" s="2209"/>
      <c r="M32" s="2213"/>
      <c r="N32" s="2185"/>
      <c r="O32" s="2185"/>
      <c r="P32" s="2191"/>
      <c r="Q32" s="2185"/>
      <c r="R32" s="2185"/>
      <c r="S32" s="2191"/>
      <c r="T32" s="901"/>
      <c r="U32" s="901"/>
      <c r="V32" s="885"/>
      <c r="W32" s="2259"/>
      <c r="X32" s="2213"/>
      <c r="Y32" s="258">
        <v>129</v>
      </c>
      <c r="Z32" s="277" t="s">
        <v>1115</v>
      </c>
      <c r="AA32" s="278" t="s">
        <v>333</v>
      </c>
      <c r="AB32" s="279">
        <v>0.25</v>
      </c>
      <c r="AC32" s="2178" t="s">
        <v>939</v>
      </c>
      <c r="AD32" s="2179"/>
      <c r="AE32" s="2180"/>
      <c r="AF32" s="506"/>
      <c r="AG32" s="506"/>
      <c r="AH32" s="506"/>
      <c r="AI32" s="262">
        <v>8.3000000000000004E-2</v>
      </c>
      <c r="AJ32" s="262"/>
      <c r="AK32" s="262"/>
      <c r="AL32" s="506"/>
      <c r="AM32" s="506"/>
      <c r="AN32" s="506"/>
      <c r="AO32" s="262">
        <v>8.3000000000000004E-2</v>
      </c>
      <c r="AP32" s="262">
        <v>8.3000000000000004E-2</v>
      </c>
      <c r="AQ32" s="2246"/>
      <c r="AR32" s="2201"/>
    </row>
    <row r="33" spans="1:44" ht="135" customHeight="1" x14ac:dyDescent="0.2">
      <c r="A33" s="2201"/>
      <c r="B33" s="2201"/>
      <c r="C33" s="2204"/>
      <c r="D33" s="2205"/>
      <c r="E33" s="283">
        <v>45</v>
      </c>
      <c r="F33" s="284" t="s">
        <v>334</v>
      </c>
      <c r="G33" s="285" t="s">
        <v>335</v>
      </c>
      <c r="H33" s="284" t="s">
        <v>336</v>
      </c>
      <c r="I33" s="286" t="s">
        <v>251</v>
      </c>
      <c r="J33" s="533">
        <v>1.61</v>
      </c>
      <c r="K33" s="534" t="s">
        <v>723</v>
      </c>
      <c r="L33" s="287">
        <v>2019</v>
      </c>
      <c r="M33" s="288">
        <v>1.2</v>
      </c>
      <c r="N33" s="290">
        <v>1.9</v>
      </c>
      <c r="O33" s="290">
        <v>1.6</v>
      </c>
      <c r="P33" s="529">
        <f>N33/O33</f>
        <v>1.1874999999999998</v>
      </c>
      <c r="Q33" s="290"/>
      <c r="R33" s="290"/>
      <c r="S33" s="290"/>
      <c r="T33" s="705">
        <v>1.9</v>
      </c>
      <c r="U33" s="705">
        <v>1.6</v>
      </c>
      <c r="V33" s="706">
        <f>T33/U33</f>
        <v>1.1874999999999998</v>
      </c>
      <c r="W33" s="288">
        <v>1.2</v>
      </c>
      <c r="X33" s="289">
        <v>0.5</v>
      </c>
      <c r="Y33" s="258">
        <v>130</v>
      </c>
      <c r="Z33" s="277" t="s">
        <v>746</v>
      </c>
      <c r="AA33" s="278" t="s">
        <v>337</v>
      </c>
      <c r="AB33" s="279">
        <v>1</v>
      </c>
      <c r="AC33" s="270">
        <v>0.5</v>
      </c>
      <c r="AD33" s="270">
        <v>0.5</v>
      </c>
      <c r="AE33" s="270" t="s">
        <v>1014</v>
      </c>
      <c r="AF33" s="270" t="s">
        <v>1015</v>
      </c>
      <c r="AG33" s="270" t="s">
        <v>1016</v>
      </c>
      <c r="AH33" s="270"/>
      <c r="AI33" s="281"/>
      <c r="AJ33" s="270">
        <v>0.5</v>
      </c>
      <c r="AK33" s="270" t="s">
        <v>1014</v>
      </c>
      <c r="AL33" s="270" t="s">
        <v>1015</v>
      </c>
      <c r="AM33" s="270" t="s">
        <v>1016</v>
      </c>
      <c r="AN33" s="270"/>
      <c r="AO33" s="281">
        <v>0.5</v>
      </c>
      <c r="AP33" s="270"/>
      <c r="AQ33" s="260" t="s">
        <v>321</v>
      </c>
      <c r="AR33" s="2201"/>
    </row>
    <row r="34" spans="1:44" ht="33.75" customHeight="1" x14ac:dyDescent="0.2">
      <c r="A34" s="2215" t="s">
        <v>315</v>
      </c>
      <c r="B34" s="2215" t="s">
        <v>305</v>
      </c>
      <c r="C34" s="2215" t="s">
        <v>306</v>
      </c>
      <c r="D34" s="2215"/>
      <c r="E34" s="2216">
        <v>46</v>
      </c>
      <c r="F34" s="2217" t="s">
        <v>338</v>
      </c>
      <c r="G34" s="2220" t="s">
        <v>339</v>
      </c>
      <c r="H34" s="2223" t="s">
        <v>340</v>
      </c>
      <c r="I34" s="2207" t="s">
        <v>24</v>
      </c>
      <c r="J34" s="2226">
        <v>0.28999999999999998</v>
      </c>
      <c r="K34" s="2226" t="s">
        <v>341</v>
      </c>
      <c r="L34" s="2207">
        <v>2019</v>
      </c>
      <c r="M34" s="2214">
        <v>0.28999999999999998</v>
      </c>
      <c r="N34" s="2194">
        <v>4</v>
      </c>
      <c r="O34" s="2194">
        <v>50</v>
      </c>
      <c r="P34" s="2197">
        <f>N34/O34</f>
        <v>0.08</v>
      </c>
      <c r="Q34" s="2194"/>
      <c r="R34" s="2194"/>
      <c r="S34" s="2197"/>
      <c r="T34" s="889">
        <v>4</v>
      </c>
      <c r="U34" s="889">
        <v>50</v>
      </c>
      <c r="V34" s="886">
        <f>T34/U34</f>
        <v>0.08</v>
      </c>
      <c r="W34" s="2214">
        <v>0.28999999999999998</v>
      </c>
      <c r="X34" s="2214">
        <v>0</v>
      </c>
      <c r="Y34" s="258">
        <v>131</v>
      </c>
      <c r="Z34" s="277" t="s">
        <v>748</v>
      </c>
      <c r="AA34" s="269" t="s">
        <v>496</v>
      </c>
      <c r="AB34" s="291">
        <v>0.2</v>
      </c>
      <c r="AC34" s="2178" t="s">
        <v>939</v>
      </c>
      <c r="AD34" s="2179"/>
      <c r="AE34" s="2180"/>
      <c r="AF34" s="507"/>
      <c r="AG34" s="507"/>
      <c r="AH34" s="507"/>
      <c r="AI34" s="293">
        <v>0.1</v>
      </c>
      <c r="AJ34" s="293"/>
      <c r="AK34" s="293"/>
      <c r="AL34" s="507"/>
      <c r="AM34" s="507"/>
      <c r="AN34" s="507"/>
      <c r="AO34" s="292"/>
      <c r="AP34" s="292">
        <v>0.1</v>
      </c>
      <c r="AQ34" s="2247" t="s">
        <v>501</v>
      </c>
      <c r="AR34" s="2201"/>
    </row>
    <row r="35" spans="1:44" ht="77.25" customHeight="1" x14ac:dyDescent="0.2">
      <c r="A35" s="2215"/>
      <c r="B35" s="2215"/>
      <c r="C35" s="2215"/>
      <c r="D35" s="2215"/>
      <c r="E35" s="2216"/>
      <c r="F35" s="2218"/>
      <c r="G35" s="2221"/>
      <c r="H35" s="2224"/>
      <c r="I35" s="2208"/>
      <c r="J35" s="2242"/>
      <c r="K35" s="2242"/>
      <c r="L35" s="2208"/>
      <c r="M35" s="2212"/>
      <c r="N35" s="2195"/>
      <c r="O35" s="2195"/>
      <c r="P35" s="2198"/>
      <c r="Q35" s="2195"/>
      <c r="R35" s="2195"/>
      <c r="S35" s="2198"/>
      <c r="T35" s="890"/>
      <c r="U35" s="890"/>
      <c r="V35" s="887"/>
      <c r="W35" s="2212"/>
      <c r="X35" s="2212"/>
      <c r="Y35" s="258">
        <v>132</v>
      </c>
      <c r="Z35" s="272" t="s">
        <v>495</v>
      </c>
      <c r="AA35" s="269" t="s">
        <v>497</v>
      </c>
      <c r="AB35" s="261">
        <v>0.2</v>
      </c>
      <c r="AC35" s="294">
        <v>0.25</v>
      </c>
      <c r="AD35" s="294">
        <v>0.05</v>
      </c>
      <c r="AE35" s="269" t="s">
        <v>497</v>
      </c>
      <c r="AF35" s="505" t="s">
        <v>958</v>
      </c>
      <c r="AG35" s="505" t="s">
        <v>955</v>
      </c>
      <c r="AH35" s="505" t="s">
        <v>956</v>
      </c>
      <c r="AI35" s="294">
        <v>0.05</v>
      </c>
      <c r="AJ35" s="294">
        <v>0.05</v>
      </c>
      <c r="AK35" s="269" t="s">
        <v>497</v>
      </c>
      <c r="AL35" s="505" t="s">
        <v>958</v>
      </c>
      <c r="AM35" s="505" t="s">
        <v>955</v>
      </c>
      <c r="AN35" s="505" t="s">
        <v>956</v>
      </c>
      <c r="AO35" s="294">
        <v>0.05</v>
      </c>
      <c r="AP35" s="294">
        <v>0.05</v>
      </c>
      <c r="AQ35" s="2248"/>
      <c r="AR35" s="2201"/>
    </row>
    <row r="36" spans="1:44" ht="51" x14ac:dyDescent="0.2">
      <c r="A36" s="2215"/>
      <c r="B36" s="2215"/>
      <c r="C36" s="2215"/>
      <c r="D36" s="2215"/>
      <c r="E36" s="2216"/>
      <c r="F36" s="2218"/>
      <c r="G36" s="2221"/>
      <c r="H36" s="2224"/>
      <c r="I36" s="2208"/>
      <c r="J36" s="2242"/>
      <c r="K36" s="2242"/>
      <c r="L36" s="2208"/>
      <c r="M36" s="2212"/>
      <c r="N36" s="2195"/>
      <c r="O36" s="2195"/>
      <c r="P36" s="2198"/>
      <c r="Q36" s="2195"/>
      <c r="R36" s="2195"/>
      <c r="S36" s="2198"/>
      <c r="T36" s="890"/>
      <c r="U36" s="890"/>
      <c r="V36" s="887"/>
      <c r="W36" s="2212"/>
      <c r="X36" s="2212"/>
      <c r="Y36" s="258">
        <v>133</v>
      </c>
      <c r="Z36" s="272" t="s">
        <v>954</v>
      </c>
      <c r="AA36" s="269" t="s">
        <v>498</v>
      </c>
      <c r="AB36" s="261">
        <v>0.3</v>
      </c>
      <c r="AC36" s="294">
        <v>0.05</v>
      </c>
      <c r="AD36" s="294">
        <v>0.05</v>
      </c>
      <c r="AE36" s="269" t="s">
        <v>498</v>
      </c>
      <c r="AF36" s="505" t="s">
        <v>963</v>
      </c>
      <c r="AG36" s="505" t="s">
        <v>957</v>
      </c>
      <c r="AH36" s="505" t="s">
        <v>962</v>
      </c>
      <c r="AI36" s="294">
        <v>0.05</v>
      </c>
      <c r="AJ36" s="294">
        <v>0.05</v>
      </c>
      <c r="AK36" s="269" t="s">
        <v>498</v>
      </c>
      <c r="AL36" s="505" t="s">
        <v>963</v>
      </c>
      <c r="AM36" s="505" t="s">
        <v>957</v>
      </c>
      <c r="AN36" s="505" t="s">
        <v>962</v>
      </c>
      <c r="AO36" s="294">
        <v>0.05</v>
      </c>
      <c r="AP36" s="294">
        <v>0.05</v>
      </c>
      <c r="AQ36" s="2248"/>
      <c r="AR36" s="2201"/>
    </row>
    <row r="37" spans="1:44" ht="39" customHeight="1" x14ac:dyDescent="0.2">
      <c r="A37" s="2215"/>
      <c r="B37" s="2215"/>
      <c r="C37" s="2215"/>
      <c r="D37" s="2215"/>
      <c r="E37" s="2216"/>
      <c r="F37" s="2219"/>
      <c r="G37" s="2222"/>
      <c r="H37" s="2225"/>
      <c r="I37" s="2209"/>
      <c r="J37" s="2243"/>
      <c r="K37" s="2243"/>
      <c r="L37" s="2209"/>
      <c r="M37" s="2213"/>
      <c r="N37" s="2196"/>
      <c r="O37" s="2196"/>
      <c r="P37" s="2199"/>
      <c r="Q37" s="2196"/>
      <c r="R37" s="2196"/>
      <c r="S37" s="2199"/>
      <c r="T37" s="891"/>
      <c r="U37" s="891"/>
      <c r="V37" s="888"/>
      <c r="W37" s="2213"/>
      <c r="X37" s="2213"/>
      <c r="Y37" s="258">
        <v>134</v>
      </c>
      <c r="Z37" s="272" t="s">
        <v>747</v>
      </c>
      <c r="AA37" s="269" t="s">
        <v>499</v>
      </c>
      <c r="AB37" s="261">
        <v>0.3</v>
      </c>
      <c r="AC37" s="294">
        <v>7.4999999999999997E-2</v>
      </c>
      <c r="AD37" s="294">
        <v>7.4999999999999997E-2</v>
      </c>
      <c r="AE37" s="269" t="s">
        <v>499</v>
      </c>
      <c r="AF37" s="506" t="s">
        <v>960</v>
      </c>
      <c r="AG37" s="506" t="s">
        <v>961</v>
      </c>
      <c r="AH37" s="505" t="s">
        <v>959</v>
      </c>
      <c r="AI37" s="295">
        <v>7.4999999999999997E-2</v>
      </c>
      <c r="AJ37" s="294">
        <v>7.4999999999999997E-2</v>
      </c>
      <c r="AK37" s="269" t="s">
        <v>499</v>
      </c>
      <c r="AL37" s="506" t="s">
        <v>960</v>
      </c>
      <c r="AM37" s="506" t="s">
        <v>961</v>
      </c>
      <c r="AN37" s="505" t="s">
        <v>959</v>
      </c>
      <c r="AO37" s="295">
        <v>7.4999999999999997E-2</v>
      </c>
      <c r="AP37" s="295">
        <v>7.4999999999999997E-2</v>
      </c>
      <c r="AQ37" s="2249"/>
      <c r="AR37" s="2201"/>
    </row>
    <row r="38" spans="1:44" ht="107.25" customHeight="1" x14ac:dyDescent="0.2">
      <c r="A38" s="2200" t="s">
        <v>315</v>
      </c>
      <c r="B38" s="2200" t="s">
        <v>305</v>
      </c>
      <c r="C38" s="2202" t="s">
        <v>306</v>
      </c>
      <c r="D38" s="2203"/>
      <c r="E38" s="283">
        <v>47</v>
      </c>
      <c r="F38" s="296" t="s">
        <v>342</v>
      </c>
      <c r="G38" s="297" t="s">
        <v>343</v>
      </c>
      <c r="H38" s="298" t="s">
        <v>344</v>
      </c>
      <c r="I38" s="299" t="s">
        <v>24</v>
      </c>
      <c r="J38" s="501">
        <v>1</v>
      </c>
      <c r="K38" s="535" t="s">
        <v>345</v>
      </c>
      <c r="L38" s="300">
        <v>2019</v>
      </c>
      <c r="M38" s="286" t="s">
        <v>345</v>
      </c>
      <c r="N38" s="294"/>
      <c r="O38" s="294"/>
      <c r="P38" s="294"/>
      <c r="Q38" s="294"/>
      <c r="R38" s="294"/>
      <c r="S38" s="294"/>
      <c r="T38" s="733">
        <v>1</v>
      </c>
      <c r="U38" s="733">
        <v>1</v>
      </c>
      <c r="V38" s="711">
        <v>1</v>
      </c>
      <c r="W38" s="723">
        <v>0.5</v>
      </c>
      <c r="X38" s="286">
        <v>0.5</v>
      </c>
      <c r="Y38" s="258">
        <v>135</v>
      </c>
      <c r="Z38" s="265" t="s">
        <v>346</v>
      </c>
      <c r="AA38" s="301" t="s">
        <v>505</v>
      </c>
      <c r="AB38" s="261">
        <v>1</v>
      </c>
      <c r="AC38" s="2181" t="s">
        <v>1018</v>
      </c>
      <c r="AD38" s="2182"/>
      <c r="AE38" s="2182"/>
      <c r="AF38" s="294"/>
      <c r="AG38" s="294"/>
      <c r="AH38" s="294"/>
      <c r="AI38" s="294">
        <v>0.25</v>
      </c>
      <c r="AJ38" s="294"/>
      <c r="AK38" s="294"/>
      <c r="AL38" s="294"/>
      <c r="AM38" s="294"/>
      <c r="AN38" s="294"/>
      <c r="AO38" s="294"/>
      <c r="AP38" s="294">
        <v>0.25</v>
      </c>
      <c r="AQ38" s="302"/>
      <c r="AR38" s="2201"/>
    </row>
    <row r="39" spans="1:44" ht="70.5" customHeight="1" x14ac:dyDescent="0.2">
      <c r="A39" s="2201"/>
      <c r="B39" s="2201"/>
      <c r="C39" s="2204"/>
      <c r="D39" s="2205"/>
      <c r="E39" s="303">
        <v>48</v>
      </c>
      <c r="F39" s="304" t="s">
        <v>347</v>
      </c>
      <c r="G39" s="297" t="s">
        <v>348</v>
      </c>
      <c r="H39" s="298" t="s">
        <v>344</v>
      </c>
      <c r="I39" s="299" t="s">
        <v>24</v>
      </c>
      <c r="J39" s="501">
        <v>1</v>
      </c>
      <c r="K39" s="535" t="s">
        <v>345</v>
      </c>
      <c r="L39" s="300">
        <v>2019</v>
      </c>
      <c r="M39" s="286" t="s">
        <v>345</v>
      </c>
      <c r="N39" s="294"/>
      <c r="O39" s="294"/>
      <c r="P39" s="294"/>
      <c r="Q39" s="294"/>
      <c r="R39" s="294"/>
      <c r="S39" s="294"/>
      <c r="T39" s="733">
        <v>0</v>
      </c>
      <c r="U39" s="733">
        <v>1</v>
      </c>
      <c r="V39" s="711">
        <v>0</v>
      </c>
      <c r="W39" s="286">
        <v>0</v>
      </c>
      <c r="X39" s="620">
        <v>0</v>
      </c>
      <c r="Y39" s="258">
        <v>136</v>
      </c>
      <c r="Z39" s="265" t="s">
        <v>346</v>
      </c>
      <c r="AA39" s="301" t="s">
        <v>505</v>
      </c>
      <c r="AB39" s="261">
        <v>1</v>
      </c>
      <c r="AC39" s="2181" t="s">
        <v>1018</v>
      </c>
      <c r="AD39" s="2182"/>
      <c r="AE39" s="2182"/>
      <c r="AF39" s="294"/>
      <c r="AG39" s="294"/>
      <c r="AH39" s="294"/>
      <c r="AI39" s="294">
        <v>0.25</v>
      </c>
      <c r="AJ39" s="294"/>
      <c r="AK39" s="294"/>
      <c r="AL39" s="294"/>
      <c r="AM39" s="294"/>
      <c r="AN39" s="294"/>
      <c r="AO39" s="294"/>
      <c r="AP39" s="294">
        <v>0.25</v>
      </c>
      <c r="AQ39" s="305"/>
      <c r="AR39" s="2201"/>
    </row>
    <row r="40" spans="1:44" ht="259.5" customHeight="1" x14ac:dyDescent="0.2">
      <c r="A40" s="2206" t="s">
        <v>315</v>
      </c>
      <c r="B40" s="2206" t="s">
        <v>352</v>
      </c>
      <c r="C40" s="2202" t="s">
        <v>306</v>
      </c>
      <c r="D40" s="2203"/>
      <c r="E40" s="2206">
        <v>49</v>
      </c>
      <c r="F40" s="1917" t="s">
        <v>353</v>
      </c>
      <c r="G40" s="2206" t="s">
        <v>354</v>
      </c>
      <c r="H40" s="2206" t="s">
        <v>1230</v>
      </c>
      <c r="I40" s="2206" t="s">
        <v>24</v>
      </c>
      <c r="J40" s="2234">
        <v>0.67</v>
      </c>
      <c r="K40" s="2236" t="s">
        <v>1231</v>
      </c>
      <c r="L40" s="2206">
        <v>2019</v>
      </c>
      <c r="M40" s="2192">
        <v>0.72</v>
      </c>
      <c r="N40" s="2159">
        <v>849950319</v>
      </c>
      <c r="O40" s="2159">
        <v>1611291630</v>
      </c>
      <c r="P40" s="2162">
        <f>N40/O40</f>
        <v>0.52749626645798442</v>
      </c>
      <c r="Q40" s="2159">
        <v>1625071021</v>
      </c>
      <c r="R40" s="2159">
        <v>2728867769</v>
      </c>
      <c r="S40" s="2162">
        <f>Q40/R40</f>
        <v>0.59551109051924167</v>
      </c>
      <c r="T40" s="865">
        <v>1625071021</v>
      </c>
      <c r="U40" s="865">
        <v>2728867769</v>
      </c>
      <c r="V40" s="857">
        <f>T40/U40</f>
        <v>0.59551109051924167</v>
      </c>
      <c r="W40" s="2192">
        <v>0.72</v>
      </c>
      <c r="X40" s="2192">
        <v>0</v>
      </c>
      <c r="Y40" s="306">
        <v>136</v>
      </c>
      <c r="Z40" s="307" t="s">
        <v>356</v>
      </c>
      <c r="AA40" s="308" t="s">
        <v>509</v>
      </c>
      <c r="AB40" s="309">
        <v>0.3</v>
      </c>
      <c r="AC40" s="311">
        <v>7.1499999999999994E-2</v>
      </c>
      <c r="AD40" s="311" t="s">
        <v>1020</v>
      </c>
      <c r="AE40" s="311" t="s">
        <v>1020</v>
      </c>
      <c r="AF40" s="503" t="s">
        <v>1023</v>
      </c>
      <c r="AG40" s="2260" t="s">
        <v>1021</v>
      </c>
      <c r="AH40" s="2261" t="s">
        <v>1022</v>
      </c>
      <c r="AI40" s="310">
        <v>7.1499999999999994E-2</v>
      </c>
      <c r="AJ40" s="311" t="s">
        <v>1020</v>
      </c>
      <c r="AK40" s="311" t="s">
        <v>1020</v>
      </c>
      <c r="AL40" s="503" t="s">
        <v>1023</v>
      </c>
      <c r="AM40" s="2260" t="s">
        <v>1021</v>
      </c>
      <c r="AN40" s="2261" t="s">
        <v>1022</v>
      </c>
      <c r="AO40" s="310">
        <v>7.1499999999999994E-2</v>
      </c>
      <c r="AP40" s="310">
        <v>7.1499999999999994E-2</v>
      </c>
      <c r="AQ40" s="2247" t="s">
        <v>516</v>
      </c>
      <c r="AR40" s="2201"/>
    </row>
    <row r="41" spans="1:44" ht="220.5" customHeight="1" x14ac:dyDescent="0.2">
      <c r="A41" s="2193"/>
      <c r="B41" s="2193"/>
      <c r="C41" s="2204"/>
      <c r="D41" s="2205"/>
      <c r="E41" s="2193"/>
      <c r="F41" s="1917"/>
      <c r="G41" s="2193"/>
      <c r="H41" s="2193"/>
      <c r="I41" s="2193"/>
      <c r="J41" s="2235"/>
      <c r="K41" s="2237"/>
      <c r="L41" s="2193"/>
      <c r="M41" s="2193"/>
      <c r="N41" s="2160"/>
      <c r="O41" s="2160"/>
      <c r="P41" s="2163"/>
      <c r="Q41" s="2160"/>
      <c r="R41" s="2160"/>
      <c r="S41" s="2163"/>
      <c r="T41" s="866"/>
      <c r="U41" s="866"/>
      <c r="V41" s="858"/>
      <c r="W41" s="2255"/>
      <c r="X41" s="2255"/>
      <c r="Y41" s="306">
        <v>137</v>
      </c>
      <c r="Z41" s="307" t="s">
        <v>508</v>
      </c>
      <c r="AA41" s="308" t="s">
        <v>510</v>
      </c>
      <c r="AB41" s="309">
        <v>0.2</v>
      </c>
      <c r="AC41" s="311"/>
      <c r="AD41" s="311"/>
      <c r="AE41" s="311"/>
      <c r="AF41" s="502" t="s">
        <v>1024</v>
      </c>
      <c r="AG41" s="2260"/>
      <c r="AH41" s="2262"/>
      <c r="AI41" s="311">
        <v>0.05</v>
      </c>
      <c r="AJ41" s="311"/>
      <c r="AK41" s="311"/>
      <c r="AL41" s="502" t="s">
        <v>1024</v>
      </c>
      <c r="AM41" s="2260"/>
      <c r="AN41" s="2262"/>
      <c r="AO41" s="311">
        <v>0.05</v>
      </c>
      <c r="AP41" s="311">
        <v>0.05</v>
      </c>
      <c r="AQ41" s="2248"/>
      <c r="AR41" s="2201"/>
    </row>
    <row r="42" spans="1:44" ht="220.5" customHeight="1" x14ac:dyDescent="0.2">
      <c r="A42" s="2193"/>
      <c r="B42" s="2193"/>
      <c r="C42" s="2204"/>
      <c r="D42" s="2205"/>
      <c r="E42" s="2193"/>
      <c r="F42" s="1917"/>
      <c r="G42" s="2193"/>
      <c r="H42" s="2193"/>
      <c r="I42" s="2193"/>
      <c r="J42" s="2235"/>
      <c r="K42" s="2237"/>
      <c r="L42" s="2193"/>
      <c r="M42" s="2193"/>
      <c r="N42" s="2160"/>
      <c r="O42" s="2160"/>
      <c r="P42" s="2163"/>
      <c r="Q42" s="2160"/>
      <c r="R42" s="2160"/>
      <c r="S42" s="2163"/>
      <c r="T42" s="866"/>
      <c r="U42" s="866"/>
      <c r="V42" s="858"/>
      <c r="W42" s="2255"/>
      <c r="X42" s="2255"/>
      <c r="Y42" s="306">
        <v>138</v>
      </c>
      <c r="Z42" s="307" t="s">
        <v>357</v>
      </c>
      <c r="AA42" s="308" t="s">
        <v>511</v>
      </c>
      <c r="AB42" s="309">
        <v>0.2</v>
      </c>
      <c r="AC42" s="312">
        <v>0.1</v>
      </c>
      <c r="AD42" s="312">
        <v>0.1</v>
      </c>
      <c r="AE42" s="312" t="s">
        <v>497</v>
      </c>
      <c r="AF42" s="502" t="s">
        <v>1024</v>
      </c>
      <c r="AG42" s="2260"/>
      <c r="AH42" s="2262"/>
      <c r="AI42" s="311"/>
      <c r="AJ42" s="312">
        <v>0.1</v>
      </c>
      <c r="AK42" s="312" t="s">
        <v>497</v>
      </c>
      <c r="AL42" s="502" t="s">
        <v>1024</v>
      </c>
      <c r="AM42" s="2260"/>
      <c r="AN42" s="2262"/>
      <c r="AO42" s="311"/>
      <c r="AP42" s="311">
        <v>0.1</v>
      </c>
      <c r="AQ42" s="2248"/>
      <c r="AR42" s="2201"/>
    </row>
    <row r="43" spans="1:44" ht="25.5" customHeight="1" x14ac:dyDescent="0.2">
      <c r="A43" s="2193"/>
      <c r="B43" s="2193"/>
      <c r="C43" s="2204"/>
      <c r="D43" s="2205"/>
      <c r="E43" s="2193"/>
      <c r="F43" s="1917"/>
      <c r="G43" s="2193"/>
      <c r="H43" s="2193"/>
      <c r="I43" s="2193"/>
      <c r="J43" s="2235"/>
      <c r="K43" s="2237"/>
      <c r="L43" s="2193"/>
      <c r="M43" s="2193"/>
      <c r="N43" s="2160"/>
      <c r="O43" s="2160"/>
      <c r="P43" s="2163"/>
      <c r="Q43" s="2160"/>
      <c r="R43" s="2160"/>
      <c r="S43" s="2163"/>
      <c r="T43" s="866"/>
      <c r="U43" s="866"/>
      <c r="V43" s="858"/>
      <c r="W43" s="2255"/>
      <c r="X43" s="2255"/>
      <c r="Y43" s="306">
        <v>139</v>
      </c>
      <c r="Z43" s="307" t="s">
        <v>358</v>
      </c>
      <c r="AA43" s="308" t="s">
        <v>512</v>
      </c>
      <c r="AB43" s="309">
        <v>0.2</v>
      </c>
      <c r="AC43" s="312">
        <v>0.1</v>
      </c>
      <c r="AD43" s="312">
        <v>0.1</v>
      </c>
      <c r="AE43" s="312"/>
      <c r="AF43" s="311"/>
      <c r="AG43" s="2260"/>
      <c r="AH43" s="2262"/>
      <c r="AI43" s="311"/>
      <c r="AJ43" s="312">
        <v>0.1</v>
      </c>
      <c r="AK43" s="312"/>
      <c r="AL43" s="311"/>
      <c r="AM43" s="2260"/>
      <c r="AN43" s="2262"/>
      <c r="AO43" s="311"/>
      <c r="AP43" s="311">
        <v>0.1</v>
      </c>
      <c r="AQ43" s="2248"/>
      <c r="AR43" s="2201"/>
    </row>
    <row r="44" spans="1:44" ht="30.75" customHeight="1" x14ac:dyDescent="0.2">
      <c r="A44" s="2193"/>
      <c r="B44" s="2193"/>
      <c r="C44" s="2204"/>
      <c r="D44" s="2205"/>
      <c r="E44" s="2193"/>
      <c r="F44" s="1917"/>
      <c r="G44" s="2193"/>
      <c r="H44" s="2193"/>
      <c r="I44" s="2193"/>
      <c r="J44" s="2235"/>
      <c r="K44" s="2237"/>
      <c r="L44" s="2193"/>
      <c r="M44" s="2193"/>
      <c r="N44" s="2161"/>
      <c r="O44" s="2161"/>
      <c r="P44" s="2164"/>
      <c r="Q44" s="2161"/>
      <c r="R44" s="2161"/>
      <c r="S44" s="2164"/>
      <c r="T44" s="867"/>
      <c r="U44" s="867"/>
      <c r="V44" s="859"/>
      <c r="W44" s="2256"/>
      <c r="X44" s="2256"/>
      <c r="Y44" s="306">
        <v>140</v>
      </c>
      <c r="Z44" s="307" t="s">
        <v>358</v>
      </c>
      <c r="AA44" s="308" t="s">
        <v>513</v>
      </c>
      <c r="AB44" s="309">
        <v>0.1</v>
      </c>
      <c r="AC44" s="2264" t="s">
        <v>1018</v>
      </c>
      <c r="AD44" s="2264"/>
      <c r="AE44" s="2264"/>
      <c r="AF44" s="311"/>
      <c r="AG44" s="2260"/>
      <c r="AH44" s="2263"/>
      <c r="AI44" s="311">
        <v>0.05</v>
      </c>
      <c r="AJ44" s="311"/>
      <c r="AK44" s="311"/>
      <c r="AL44" s="311"/>
      <c r="AM44" s="2260"/>
      <c r="AN44" s="2263"/>
      <c r="AO44" s="311"/>
      <c r="AP44" s="311">
        <v>0.05</v>
      </c>
      <c r="AQ44" s="2249"/>
      <c r="AR44" s="2201"/>
    </row>
    <row r="45" spans="1:44" ht="87.75" customHeight="1" x14ac:dyDescent="0.2">
      <c r="A45" s="306" t="s">
        <v>315</v>
      </c>
      <c r="B45" s="266" t="s">
        <v>316</v>
      </c>
      <c r="C45" s="2232" t="s">
        <v>306</v>
      </c>
      <c r="D45" s="2233"/>
      <c r="E45" s="313">
        <v>50</v>
      </c>
      <c r="F45" s="306" t="s">
        <v>359</v>
      </c>
      <c r="G45" s="306" t="s">
        <v>360</v>
      </c>
      <c r="H45" s="306" t="s">
        <v>361</v>
      </c>
      <c r="I45" s="306" t="s">
        <v>24</v>
      </c>
      <c r="J45" s="536">
        <v>0</v>
      </c>
      <c r="K45" s="536">
        <v>0</v>
      </c>
      <c r="L45" s="306">
        <v>2019</v>
      </c>
      <c r="M45" s="314">
        <v>0.1</v>
      </c>
      <c r="N45" s="316">
        <v>3</v>
      </c>
      <c r="O45" s="316">
        <v>3</v>
      </c>
      <c r="P45" s="311">
        <f>N45/O45</f>
        <v>1</v>
      </c>
      <c r="Q45" s="316">
        <v>3</v>
      </c>
      <c r="R45" s="316">
        <v>3</v>
      </c>
      <c r="S45" s="311">
        <f>Q45/R45</f>
        <v>1</v>
      </c>
      <c r="T45" s="715">
        <v>6</v>
      </c>
      <c r="U45" s="715">
        <v>6</v>
      </c>
      <c r="V45" s="716">
        <v>1</v>
      </c>
      <c r="W45" s="314">
        <v>1</v>
      </c>
      <c r="X45" s="314">
        <v>0.5</v>
      </c>
      <c r="Y45" s="258">
        <v>141</v>
      </c>
      <c r="Z45" s="307" t="s">
        <v>362</v>
      </c>
      <c r="AA45" s="260" t="s">
        <v>518</v>
      </c>
      <c r="AB45" s="315">
        <v>1</v>
      </c>
      <c r="AC45" s="311">
        <v>0.25</v>
      </c>
      <c r="AD45" s="311">
        <v>0.25</v>
      </c>
      <c r="AE45" s="502" t="s">
        <v>1025</v>
      </c>
      <c r="AF45" s="311"/>
      <c r="AG45" s="311"/>
      <c r="AH45" s="311"/>
      <c r="AI45" s="311">
        <v>0.25</v>
      </c>
      <c r="AJ45" s="311">
        <v>0.25</v>
      </c>
      <c r="AK45" s="502" t="s">
        <v>1025</v>
      </c>
      <c r="AL45" s="311"/>
      <c r="AM45" s="311"/>
      <c r="AN45" s="311"/>
      <c r="AO45" s="311">
        <v>0.25</v>
      </c>
      <c r="AP45" s="311">
        <v>0.25</v>
      </c>
      <c r="AQ45" s="260" t="s">
        <v>517</v>
      </c>
      <c r="AR45" s="2246"/>
    </row>
  </sheetData>
  <protectedRanges>
    <protectedRange sqref="H38:I39" name="Rango1_11_1"/>
  </protectedRanges>
  <mergeCells count="222">
    <mergeCell ref="A1:AR1"/>
    <mergeCell ref="A2:AR2"/>
    <mergeCell ref="A3:AR3"/>
    <mergeCell ref="A4:AR4"/>
    <mergeCell ref="A5:D5"/>
    <mergeCell ref="E5:AR5"/>
    <mergeCell ref="AP9:AP11"/>
    <mergeCell ref="A9:A11"/>
    <mergeCell ref="B9:B11"/>
    <mergeCell ref="C9:D11"/>
    <mergeCell ref="E9:E11"/>
    <mergeCell ref="F9:F11"/>
    <mergeCell ref="G9:L9"/>
    <mergeCell ref="A6:D6"/>
    <mergeCell ref="E6:AR6"/>
    <mergeCell ref="A7:D7"/>
    <mergeCell ref="E7:AR7"/>
    <mergeCell ref="A8:D8"/>
    <mergeCell ref="E8:AR8"/>
    <mergeCell ref="AQ9:AQ11"/>
    <mergeCell ref="AR9:AR11"/>
    <mergeCell ref="G10:G11"/>
    <mergeCell ref="AI9:AI11"/>
    <mergeCell ref="AO9:AO11"/>
    <mergeCell ref="K12:K15"/>
    <mergeCell ref="L12:L15"/>
    <mergeCell ref="M12:M15"/>
    <mergeCell ref="AQ12:AQ15"/>
    <mergeCell ref="H10:H11"/>
    <mergeCell ref="I10:I11"/>
    <mergeCell ref="J10:L10"/>
    <mergeCell ref="AB9:AB11"/>
    <mergeCell ref="M9:M11"/>
    <mergeCell ref="W9:W11"/>
    <mergeCell ref="X9:X11"/>
    <mergeCell ref="AA9:AA11"/>
    <mergeCell ref="Z9:Z11"/>
    <mergeCell ref="Y9:Y11"/>
    <mergeCell ref="AJ9:AJ11"/>
    <mergeCell ref="AN9:AN11"/>
    <mergeCell ref="AH9:AH11"/>
    <mergeCell ref="N9:P10"/>
    <mergeCell ref="Q9:S10"/>
    <mergeCell ref="Q12:Q15"/>
    <mergeCell ref="R12:R15"/>
    <mergeCell ref="S12:S15"/>
    <mergeCell ref="L22:L25"/>
    <mergeCell ref="M22:M25"/>
    <mergeCell ref="H12:H15"/>
    <mergeCell ref="I12:I15"/>
    <mergeCell ref="J12:J15"/>
    <mergeCell ref="X22:X25"/>
    <mergeCell ref="AK9:AK11"/>
    <mergeCell ref="AL9:AL11"/>
    <mergeCell ref="AM9:AM11"/>
    <mergeCell ref="H16:H21"/>
    <mergeCell ref="I16:I21"/>
    <mergeCell ref="J16:J21"/>
    <mergeCell ref="K16:K21"/>
    <mergeCell ref="L16:L21"/>
    <mergeCell ref="M16:M21"/>
    <mergeCell ref="N12:N15"/>
    <mergeCell ref="O12:O15"/>
    <mergeCell ref="P12:P15"/>
    <mergeCell ref="N16:N21"/>
    <mergeCell ref="O16:O21"/>
    <mergeCell ref="P16:P21"/>
    <mergeCell ref="T9:V10"/>
    <mergeCell ref="T12:T15"/>
    <mergeCell ref="H22:H25"/>
    <mergeCell ref="A12:A21"/>
    <mergeCell ref="B12:B21"/>
    <mergeCell ref="C12:D21"/>
    <mergeCell ref="E12:E15"/>
    <mergeCell ref="F12:F15"/>
    <mergeCell ref="G12:G15"/>
    <mergeCell ref="E16:E21"/>
    <mergeCell ref="F16:F21"/>
    <mergeCell ref="G16:G21"/>
    <mergeCell ref="AR12:AR45"/>
    <mergeCell ref="AQ22:AQ25"/>
    <mergeCell ref="AQ26:AQ28"/>
    <mergeCell ref="AQ29:AQ32"/>
    <mergeCell ref="AQ34:AQ37"/>
    <mergeCell ref="W16:W21"/>
    <mergeCell ref="X16:X21"/>
    <mergeCell ref="W34:W37"/>
    <mergeCell ref="X34:X37"/>
    <mergeCell ref="W12:W15"/>
    <mergeCell ref="X12:X15"/>
    <mergeCell ref="X26:X28"/>
    <mergeCell ref="W40:W44"/>
    <mergeCell ref="X40:X44"/>
    <mergeCell ref="AQ40:AQ44"/>
    <mergeCell ref="W22:W25"/>
    <mergeCell ref="X29:X32"/>
    <mergeCell ref="W29:W32"/>
    <mergeCell ref="AM40:AM44"/>
    <mergeCell ref="AG40:AG44"/>
    <mergeCell ref="AH40:AH44"/>
    <mergeCell ref="AC44:AE44"/>
    <mergeCell ref="AN40:AN44"/>
    <mergeCell ref="C45:D45"/>
    <mergeCell ref="J40:J44"/>
    <mergeCell ref="K40:K44"/>
    <mergeCell ref="B22:B33"/>
    <mergeCell ref="F29:F32"/>
    <mergeCell ref="G29:G32"/>
    <mergeCell ref="E22:E25"/>
    <mergeCell ref="F22:F25"/>
    <mergeCell ref="L40:L44"/>
    <mergeCell ref="H34:H37"/>
    <mergeCell ref="C40:D44"/>
    <mergeCell ref="I40:I44"/>
    <mergeCell ref="E26:E28"/>
    <mergeCell ref="F26:F28"/>
    <mergeCell ref="G26:G28"/>
    <mergeCell ref="H26:H28"/>
    <mergeCell ref="I26:I28"/>
    <mergeCell ref="J26:J28"/>
    <mergeCell ref="I34:I37"/>
    <mergeCell ref="J34:J37"/>
    <mergeCell ref="J29:J32"/>
    <mergeCell ref="K29:K32"/>
    <mergeCell ref="L29:L32"/>
    <mergeCell ref="K34:K37"/>
    <mergeCell ref="I29:I32"/>
    <mergeCell ref="K26:K28"/>
    <mergeCell ref="L26:L28"/>
    <mergeCell ref="M26:M28"/>
    <mergeCell ref="W26:W28"/>
    <mergeCell ref="A34:A37"/>
    <mergeCell ref="B34:B37"/>
    <mergeCell ref="C34:D37"/>
    <mergeCell ref="E34:E37"/>
    <mergeCell ref="F34:F37"/>
    <mergeCell ref="G34:G37"/>
    <mergeCell ref="A22:A33"/>
    <mergeCell ref="M29:M32"/>
    <mergeCell ref="L34:L37"/>
    <mergeCell ref="M34:M37"/>
    <mergeCell ref="H29:H32"/>
    <mergeCell ref="C22:D33"/>
    <mergeCell ref="G22:G25"/>
    <mergeCell ref="E29:E32"/>
    <mergeCell ref="I22:I25"/>
    <mergeCell ref="J22:J25"/>
    <mergeCell ref="K22:K25"/>
    <mergeCell ref="T29:T32"/>
    <mergeCell ref="U29:U32"/>
    <mergeCell ref="A38:A39"/>
    <mergeCell ref="B38:B39"/>
    <mergeCell ref="C38:D39"/>
    <mergeCell ref="A40:A44"/>
    <mergeCell ref="B40:B44"/>
    <mergeCell ref="E40:E44"/>
    <mergeCell ref="F40:F44"/>
    <mergeCell ref="G40:G44"/>
    <mergeCell ref="H40:H44"/>
    <mergeCell ref="M40:M44"/>
    <mergeCell ref="Q34:Q37"/>
    <mergeCell ref="R34:R37"/>
    <mergeCell ref="S34:S37"/>
    <mergeCell ref="Q40:Q44"/>
    <mergeCell ref="R40:R44"/>
    <mergeCell ref="S40:S44"/>
    <mergeCell ref="N26:N28"/>
    <mergeCell ref="O26:O28"/>
    <mergeCell ref="P26:P28"/>
    <mergeCell ref="N29:N32"/>
    <mergeCell ref="O29:O32"/>
    <mergeCell ref="P29:P32"/>
    <mergeCell ref="N34:N37"/>
    <mergeCell ref="O34:O37"/>
    <mergeCell ref="P34:P37"/>
    <mergeCell ref="Q29:Q32"/>
    <mergeCell ref="R29:R32"/>
    <mergeCell ref="S29:S32"/>
    <mergeCell ref="Q16:Q21"/>
    <mergeCell ref="R16:R21"/>
    <mergeCell ref="S16:S21"/>
    <mergeCell ref="Q26:Q28"/>
    <mergeCell ref="R26:R28"/>
    <mergeCell ref="S26:S28"/>
    <mergeCell ref="U12:U15"/>
    <mergeCell ref="V12:V15"/>
    <mergeCell ref="T16:T21"/>
    <mergeCell ref="U16:U21"/>
    <mergeCell ref="V16:V21"/>
    <mergeCell ref="T26:T28"/>
    <mergeCell ref="U26:U28"/>
    <mergeCell ref="V26:V28"/>
    <mergeCell ref="V29:V32"/>
    <mergeCell ref="AF9:AF11"/>
    <mergeCell ref="AG9:AG11"/>
    <mergeCell ref="AC22:AE22"/>
    <mergeCell ref="AC31:AE31"/>
    <mergeCell ref="AC32:AE32"/>
    <mergeCell ref="AC34:AE34"/>
    <mergeCell ref="AC38:AE38"/>
    <mergeCell ref="AC39:AE39"/>
    <mergeCell ref="AC9:AC11"/>
    <mergeCell ref="AD9:AD11"/>
    <mergeCell ref="AE9:AE11"/>
    <mergeCell ref="N22:N25"/>
    <mergeCell ref="O22:O25"/>
    <mergeCell ref="P22:P25"/>
    <mergeCell ref="Q22:Q25"/>
    <mergeCell ref="R22:R25"/>
    <mergeCell ref="S22:S25"/>
    <mergeCell ref="T22:T25"/>
    <mergeCell ref="U22:U25"/>
    <mergeCell ref="V22:V25"/>
    <mergeCell ref="T34:T37"/>
    <mergeCell ref="U34:U37"/>
    <mergeCell ref="V34:V37"/>
    <mergeCell ref="T40:T44"/>
    <mergeCell ref="U40:U44"/>
    <mergeCell ref="V40:V44"/>
    <mergeCell ref="N40:N44"/>
    <mergeCell ref="O40:O44"/>
    <mergeCell ref="P40:P44"/>
  </mergeCells>
  <dataValidations count="1">
    <dataValidation type="list" allowBlank="1" showInputMessage="1" showErrorMessage="1" sqref="C22 C12 C38" xr:uid="{00000000-0002-0000-0800-000000000000}">
      <formula1>#REF!</formula1>
    </dataValidation>
  </dataValidations>
  <hyperlinks>
    <hyperlink ref="AR12" r:id="rId1" xr:uid="{00000000-0004-0000-0800-000000000000}"/>
  </hyperlinks>
  <pageMargins left="0.7" right="0.7" top="0.75" bottom="0.75" header="0.3" footer="0.3"/>
  <pageSetup paperSize="9" orientation="portrait" horizontalDpi="300" verticalDpi="300"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AR13"/>
  <sheetViews>
    <sheetView topLeftCell="A2" workbookViewId="0">
      <selection activeCell="AF17" sqref="AF17"/>
    </sheetView>
  </sheetViews>
  <sheetFormatPr baseColWidth="10" defaultRowHeight="15" x14ac:dyDescent="0.2"/>
  <cols>
    <col min="14" max="14" width="10.83203125" customWidth="1"/>
    <col min="15" max="15" width="0" hidden="1" customWidth="1"/>
    <col min="16" max="16" width="17.5" hidden="1" customWidth="1"/>
    <col min="17" max="18" width="0" hidden="1" customWidth="1"/>
    <col min="19" max="19" width="17.5" hidden="1" customWidth="1"/>
    <col min="20" max="20" width="0" hidden="1" customWidth="1"/>
    <col min="22" max="22" width="17.5" customWidth="1"/>
    <col min="26" max="26" width="3.33203125" customWidth="1"/>
    <col min="27" max="27" width="16.6640625" customWidth="1"/>
    <col min="29" max="29" width="9.6640625" customWidth="1"/>
    <col min="32" max="32" width="16.6640625" customWidth="1"/>
    <col min="33" max="33" width="14.33203125" customWidth="1"/>
    <col min="34" max="34" width="16.83203125" customWidth="1"/>
    <col min="38" max="38" width="16.6640625" customWidth="1"/>
    <col min="39" max="39" width="14.33203125" customWidth="1"/>
    <col min="40" max="40" width="16.83203125" customWidth="1"/>
  </cols>
  <sheetData>
    <row r="1" spans="1:44" ht="15" customHeight="1" x14ac:dyDescent="0.2">
      <c r="A1" s="2115" t="s">
        <v>0</v>
      </c>
      <c r="B1" s="2116"/>
      <c r="C1" s="2116"/>
      <c r="D1" s="2116"/>
      <c r="E1" s="2116"/>
      <c r="F1" s="2116"/>
      <c r="G1" s="2116"/>
      <c r="H1" s="2116"/>
      <c r="I1" s="2116"/>
      <c r="J1" s="2116"/>
      <c r="K1" s="2116"/>
      <c r="L1" s="2116"/>
      <c r="M1" s="2116"/>
      <c r="N1" s="2116"/>
      <c r="O1" s="2116"/>
      <c r="P1" s="2116"/>
      <c r="Q1" s="2116"/>
      <c r="R1" s="2116"/>
      <c r="S1" s="2116"/>
      <c r="T1" s="2116"/>
      <c r="U1" s="2116"/>
      <c r="V1" s="2116"/>
      <c r="W1" s="2116"/>
      <c r="X1" s="2116"/>
      <c r="Y1" s="2116"/>
      <c r="Z1" s="2116"/>
      <c r="AA1" s="2116"/>
      <c r="AB1" s="2116"/>
      <c r="AC1" s="2116"/>
      <c r="AD1" s="2116"/>
      <c r="AE1" s="2116"/>
      <c r="AF1" s="2116"/>
      <c r="AG1" s="2116"/>
      <c r="AH1" s="2116"/>
      <c r="AI1" s="2116"/>
      <c r="AJ1" s="2116"/>
      <c r="AK1" s="2116"/>
      <c r="AL1" s="2116"/>
      <c r="AM1" s="2116"/>
      <c r="AN1" s="2116"/>
      <c r="AO1" s="2116"/>
      <c r="AP1" s="2116"/>
    </row>
    <row r="2" spans="1:44" ht="15" customHeight="1" x14ac:dyDescent="0.2">
      <c r="A2" s="2115" t="s">
        <v>1</v>
      </c>
      <c r="B2" s="2116"/>
      <c r="C2" s="2116"/>
      <c r="D2" s="2116"/>
      <c r="E2" s="2116"/>
      <c r="F2" s="2116"/>
      <c r="G2" s="2116"/>
      <c r="H2" s="2116"/>
      <c r="I2" s="2116"/>
      <c r="J2" s="2116"/>
      <c r="K2" s="2116"/>
      <c r="L2" s="2116"/>
      <c r="M2" s="2116"/>
      <c r="N2" s="2116"/>
      <c r="O2" s="2116"/>
      <c r="P2" s="2116"/>
      <c r="Q2" s="2116"/>
      <c r="R2" s="2116"/>
      <c r="S2" s="2116"/>
      <c r="T2" s="2116"/>
      <c r="U2" s="2116"/>
      <c r="V2" s="2116"/>
      <c r="W2" s="2116"/>
      <c r="X2" s="2116"/>
      <c r="Y2" s="2116"/>
      <c r="Z2" s="2116"/>
      <c r="AA2" s="2116"/>
      <c r="AB2" s="2116"/>
      <c r="AC2" s="2116"/>
      <c r="AD2" s="2116"/>
      <c r="AE2" s="2116"/>
      <c r="AF2" s="2116"/>
      <c r="AG2" s="2116"/>
      <c r="AH2" s="2116"/>
      <c r="AI2" s="2116"/>
      <c r="AJ2" s="2116"/>
      <c r="AK2" s="2116"/>
      <c r="AL2" s="2116"/>
      <c r="AM2" s="2116"/>
      <c r="AN2" s="2116"/>
      <c r="AO2" s="2116"/>
      <c r="AP2" s="2116"/>
    </row>
    <row r="3" spans="1:44" ht="15" customHeight="1" x14ac:dyDescent="0.2">
      <c r="A3" s="2115" t="s">
        <v>2</v>
      </c>
      <c r="B3" s="2116"/>
      <c r="C3" s="2116"/>
      <c r="D3" s="2116"/>
      <c r="E3" s="2116"/>
      <c r="F3" s="2116"/>
      <c r="G3" s="2116"/>
      <c r="H3" s="2116"/>
      <c r="I3" s="2116"/>
      <c r="J3" s="2116"/>
      <c r="K3" s="2116"/>
      <c r="L3" s="2116"/>
      <c r="M3" s="2116"/>
      <c r="N3" s="2116"/>
      <c r="O3" s="2116"/>
      <c r="P3" s="2116"/>
      <c r="Q3" s="2116"/>
      <c r="R3" s="2116"/>
      <c r="S3" s="2116"/>
      <c r="T3" s="2116"/>
      <c r="U3" s="2116"/>
      <c r="V3" s="2116"/>
      <c r="W3" s="2116"/>
      <c r="X3" s="2116"/>
      <c r="Y3" s="2116"/>
      <c r="Z3" s="2116"/>
      <c r="AA3" s="2116"/>
      <c r="AB3" s="2116"/>
      <c r="AC3" s="2116"/>
      <c r="AD3" s="2116"/>
      <c r="AE3" s="2116"/>
      <c r="AF3" s="2116"/>
      <c r="AG3" s="2116"/>
      <c r="AH3" s="2116"/>
      <c r="AI3" s="2116"/>
      <c r="AJ3" s="2116"/>
      <c r="AK3" s="2116"/>
      <c r="AL3" s="2116"/>
      <c r="AM3" s="2116"/>
      <c r="AN3" s="2116"/>
      <c r="AO3" s="2116"/>
      <c r="AP3" s="2116"/>
    </row>
    <row r="4" spans="1:44" ht="15" customHeight="1" x14ac:dyDescent="0.2">
      <c r="A4" s="2118" t="s">
        <v>3</v>
      </c>
      <c r="B4" s="2119"/>
      <c r="C4" s="2119"/>
      <c r="D4" s="2119"/>
      <c r="E4" s="2119"/>
      <c r="F4" s="2119"/>
      <c r="G4" s="2119"/>
      <c r="H4" s="2119"/>
      <c r="I4" s="2119"/>
      <c r="J4" s="2119"/>
      <c r="K4" s="2119"/>
      <c r="L4" s="2119"/>
      <c r="M4" s="2119"/>
      <c r="N4" s="2119"/>
      <c r="O4" s="2119"/>
      <c r="P4" s="2119"/>
      <c r="Q4" s="2119"/>
      <c r="R4" s="2119"/>
      <c r="S4" s="2119"/>
      <c r="T4" s="2119"/>
      <c r="U4" s="2119"/>
      <c r="V4" s="2119"/>
      <c r="W4" s="2119"/>
      <c r="X4" s="2119"/>
      <c r="Y4" s="2119"/>
      <c r="Z4" s="2119"/>
      <c r="AA4" s="2119"/>
      <c r="AB4" s="2119"/>
      <c r="AC4" s="2119"/>
      <c r="AD4" s="2119"/>
      <c r="AE4" s="2119"/>
      <c r="AF4" s="2119"/>
      <c r="AG4" s="2119"/>
      <c r="AH4" s="2119"/>
      <c r="AI4" s="2119"/>
      <c r="AJ4" s="2119"/>
      <c r="AK4" s="2119"/>
      <c r="AL4" s="2119"/>
      <c r="AM4" s="2119"/>
      <c r="AN4" s="2119"/>
      <c r="AO4" s="2119"/>
      <c r="AP4" s="2119"/>
    </row>
    <row r="5" spans="1:44" ht="15" customHeight="1" x14ac:dyDescent="0.2">
      <c r="A5" s="1952" t="s">
        <v>4</v>
      </c>
      <c r="B5" s="1952"/>
      <c r="C5" s="1952"/>
      <c r="D5" s="1952"/>
      <c r="E5" s="104"/>
      <c r="F5" s="2302" t="s">
        <v>669</v>
      </c>
      <c r="G5" s="2303"/>
      <c r="H5" s="2303"/>
      <c r="I5" s="2303"/>
      <c r="J5" s="2303"/>
      <c r="K5" s="2303"/>
      <c r="L5" s="2303"/>
      <c r="M5" s="2303"/>
      <c r="N5" s="2303"/>
      <c r="O5" s="2303"/>
      <c r="P5" s="2303"/>
      <c r="Q5" s="2303"/>
      <c r="R5" s="2303"/>
      <c r="S5" s="2303"/>
      <c r="T5" s="2303"/>
      <c r="U5" s="2303"/>
      <c r="V5" s="2303"/>
      <c r="W5" s="2303"/>
      <c r="X5" s="2303"/>
      <c r="Y5" s="2303"/>
      <c r="Z5" s="2303"/>
      <c r="AA5" s="2303"/>
      <c r="AB5" s="2303"/>
      <c r="AC5" s="2303"/>
      <c r="AD5" s="2303"/>
      <c r="AE5" s="2303"/>
      <c r="AF5" s="2303"/>
      <c r="AG5" s="2303"/>
      <c r="AH5" s="2303"/>
      <c r="AI5" s="2303"/>
      <c r="AJ5" s="2303"/>
      <c r="AK5" s="2303"/>
      <c r="AL5" s="2303"/>
      <c r="AM5" s="2303"/>
      <c r="AN5" s="2303"/>
      <c r="AO5" s="2303"/>
      <c r="AP5" s="2303"/>
    </row>
    <row r="6" spans="1:44" x14ac:dyDescent="0.2">
      <c r="A6" s="1952" t="s">
        <v>5</v>
      </c>
      <c r="B6" s="1952"/>
      <c r="C6" s="1952"/>
      <c r="D6" s="1952"/>
      <c r="E6" s="104"/>
      <c r="F6" s="2306">
        <v>2540203113</v>
      </c>
      <c r="G6" s="1995"/>
      <c r="H6" s="1995"/>
      <c r="I6" s="1995"/>
      <c r="J6" s="1995"/>
      <c r="K6" s="1995"/>
      <c r="L6" s="1995"/>
      <c r="M6" s="1995"/>
      <c r="N6" s="1995"/>
      <c r="O6" s="1995"/>
      <c r="P6" s="1995"/>
      <c r="Q6" s="1995"/>
      <c r="R6" s="1995"/>
      <c r="S6" s="1995"/>
      <c r="T6" s="1995"/>
      <c r="U6" s="1995"/>
      <c r="V6" s="1995"/>
      <c r="W6" s="1995"/>
      <c r="X6" s="1995"/>
      <c r="Y6" s="1995"/>
      <c r="Z6" s="1995"/>
      <c r="AA6" s="1995"/>
      <c r="AB6" s="1995"/>
      <c r="AC6" s="1995"/>
      <c r="AD6" s="1995"/>
      <c r="AE6" s="1995"/>
      <c r="AF6" s="1995"/>
      <c r="AG6" s="1995"/>
      <c r="AH6" s="1995"/>
      <c r="AI6" s="1995"/>
      <c r="AJ6" s="1995"/>
      <c r="AK6" s="1995"/>
      <c r="AL6" s="1995"/>
      <c r="AM6" s="1995"/>
      <c r="AN6" s="1995"/>
      <c r="AO6" s="1995"/>
      <c r="AP6" s="1995"/>
    </row>
    <row r="7" spans="1:44" x14ac:dyDescent="0.2">
      <c r="A7" s="1952" t="s">
        <v>6</v>
      </c>
      <c r="B7" s="1952"/>
      <c r="C7" s="1952"/>
      <c r="D7" s="1952"/>
      <c r="E7" s="104"/>
      <c r="F7" s="2304">
        <v>43891</v>
      </c>
      <c r="G7" s="2305"/>
      <c r="H7" s="2305"/>
      <c r="I7" s="2305"/>
      <c r="J7" s="2305"/>
      <c r="K7" s="2305"/>
      <c r="L7" s="2305"/>
      <c r="M7" s="2305"/>
      <c r="N7" s="2305"/>
      <c r="O7" s="2305"/>
      <c r="P7" s="2305"/>
      <c r="Q7" s="2305"/>
      <c r="R7" s="2305"/>
      <c r="S7" s="2305"/>
      <c r="T7" s="2305"/>
      <c r="U7" s="2305"/>
      <c r="V7" s="2305"/>
      <c r="W7" s="2305"/>
      <c r="X7" s="2305"/>
      <c r="Y7" s="2305"/>
      <c r="Z7" s="2305"/>
      <c r="AA7" s="2305"/>
      <c r="AB7" s="2305"/>
      <c r="AC7" s="2305"/>
      <c r="AD7" s="2305"/>
      <c r="AE7" s="2305"/>
      <c r="AF7" s="2305"/>
      <c r="AG7" s="2305"/>
      <c r="AH7" s="2305"/>
      <c r="AI7" s="2305"/>
      <c r="AJ7" s="2305"/>
      <c r="AK7" s="2305"/>
      <c r="AL7" s="2305"/>
      <c r="AM7" s="2305"/>
      <c r="AN7" s="2305"/>
      <c r="AO7" s="2305"/>
      <c r="AP7" s="2305"/>
    </row>
    <row r="8" spans="1:44" ht="15" customHeight="1" x14ac:dyDescent="0.2">
      <c r="A8" s="1952" t="s">
        <v>7</v>
      </c>
      <c r="B8" s="1952"/>
      <c r="C8" s="1952"/>
      <c r="D8" s="1952"/>
      <c r="E8" s="104"/>
      <c r="F8" s="2302" t="s">
        <v>675</v>
      </c>
      <c r="G8" s="2303"/>
      <c r="H8" s="2303"/>
      <c r="I8" s="2303"/>
      <c r="J8" s="2303"/>
      <c r="K8" s="2303"/>
      <c r="L8" s="2303"/>
      <c r="M8" s="2303"/>
      <c r="N8" s="2303"/>
      <c r="O8" s="2303"/>
      <c r="P8" s="2303"/>
      <c r="Q8" s="2303"/>
      <c r="R8" s="2303"/>
      <c r="S8" s="2303"/>
      <c r="T8" s="2303"/>
      <c r="U8" s="2303"/>
      <c r="V8" s="2303"/>
      <c r="W8" s="2303"/>
      <c r="X8" s="2303"/>
      <c r="Y8" s="2303"/>
      <c r="Z8" s="2303"/>
      <c r="AA8" s="2303"/>
      <c r="AB8" s="2303"/>
      <c r="AC8" s="2303"/>
      <c r="AD8" s="2303"/>
      <c r="AE8" s="2303"/>
      <c r="AF8" s="2303"/>
      <c r="AG8" s="2303"/>
      <c r="AH8" s="2303"/>
      <c r="AI8" s="2303"/>
      <c r="AJ8" s="2303"/>
      <c r="AK8" s="2303"/>
      <c r="AL8" s="2303"/>
      <c r="AM8" s="2303"/>
      <c r="AN8" s="2303"/>
      <c r="AO8" s="2303"/>
      <c r="AP8" s="2303"/>
    </row>
    <row r="9" spans="1:44" ht="15" customHeight="1" x14ac:dyDescent="0.2">
      <c r="A9" s="1989" t="s">
        <v>8</v>
      </c>
      <c r="B9" s="1992" t="s">
        <v>9</v>
      </c>
      <c r="C9" s="1955" t="s">
        <v>10</v>
      </c>
      <c r="D9" s="1956"/>
      <c r="E9" s="1961" t="s">
        <v>27</v>
      </c>
      <c r="F9" s="1964" t="s">
        <v>11</v>
      </c>
      <c r="G9" s="1967" t="s">
        <v>12</v>
      </c>
      <c r="H9" s="1968"/>
      <c r="I9" s="1968"/>
      <c r="J9" s="1968"/>
      <c r="K9" s="1968"/>
      <c r="L9" s="1969"/>
      <c r="M9" s="1964" t="s">
        <v>687</v>
      </c>
      <c r="N9" s="1775" t="s">
        <v>304</v>
      </c>
      <c r="O9" s="2106" t="s">
        <v>659</v>
      </c>
      <c r="P9" s="2107"/>
      <c r="Q9" s="2108"/>
      <c r="R9" s="2106" t="s">
        <v>737</v>
      </c>
      <c r="S9" s="2107"/>
      <c r="T9" s="2108"/>
      <c r="U9" s="2106" t="s">
        <v>1127</v>
      </c>
      <c r="V9" s="2107"/>
      <c r="W9" s="2108"/>
      <c r="X9" s="2310" t="s">
        <v>1243</v>
      </c>
      <c r="Y9" s="2310" t="s">
        <v>656</v>
      </c>
      <c r="Z9" s="1961" t="s">
        <v>28</v>
      </c>
      <c r="AA9" s="1970" t="s">
        <v>30</v>
      </c>
      <c r="AB9" s="1983" t="s">
        <v>31</v>
      </c>
      <c r="AC9" s="2310" t="s">
        <v>1205</v>
      </c>
      <c r="AD9" s="1973" t="s">
        <v>660</v>
      </c>
      <c r="AE9" s="1973" t="s">
        <v>661</v>
      </c>
      <c r="AF9" s="1973" t="s">
        <v>789</v>
      </c>
      <c r="AG9" s="1973" t="s">
        <v>662</v>
      </c>
      <c r="AH9" s="1973" t="s">
        <v>663</v>
      </c>
      <c r="AI9" s="2313" t="s">
        <v>737</v>
      </c>
      <c r="AJ9" s="2307" t="s">
        <v>660</v>
      </c>
      <c r="AK9" s="2307" t="s">
        <v>661</v>
      </c>
      <c r="AL9" s="2307" t="s">
        <v>789</v>
      </c>
      <c r="AM9" s="2307" t="s">
        <v>662</v>
      </c>
      <c r="AN9" s="2307" t="s">
        <v>663</v>
      </c>
      <c r="AO9" s="1775" t="s">
        <v>657</v>
      </c>
      <c r="AP9" s="1775" t="s">
        <v>658</v>
      </c>
      <c r="AQ9" s="2316" t="s">
        <v>13</v>
      </c>
      <c r="AR9" s="2316" t="s">
        <v>14</v>
      </c>
    </row>
    <row r="10" spans="1:44" x14ac:dyDescent="0.2">
      <c r="A10" s="1990"/>
      <c r="B10" s="1993"/>
      <c r="C10" s="1957"/>
      <c r="D10" s="1958"/>
      <c r="E10" s="1962"/>
      <c r="F10" s="1965"/>
      <c r="G10" s="1964" t="s">
        <v>15</v>
      </c>
      <c r="H10" s="1964" t="s">
        <v>16</v>
      </c>
      <c r="I10" s="1964" t="s">
        <v>17</v>
      </c>
      <c r="J10" s="1978" t="s">
        <v>18</v>
      </c>
      <c r="K10" s="1979"/>
      <c r="L10" s="1980"/>
      <c r="M10" s="1965"/>
      <c r="N10" s="1780"/>
      <c r="O10" s="2109"/>
      <c r="P10" s="2110"/>
      <c r="Q10" s="2111"/>
      <c r="R10" s="2109"/>
      <c r="S10" s="2110"/>
      <c r="T10" s="2111"/>
      <c r="U10" s="2109"/>
      <c r="V10" s="2110"/>
      <c r="W10" s="2111"/>
      <c r="X10" s="2311"/>
      <c r="Y10" s="2311"/>
      <c r="Z10" s="1962"/>
      <c r="AA10" s="1971"/>
      <c r="AB10" s="1984"/>
      <c r="AC10" s="2311"/>
      <c r="AD10" s="1974"/>
      <c r="AE10" s="1974"/>
      <c r="AF10" s="1974"/>
      <c r="AG10" s="1974"/>
      <c r="AH10" s="1974"/>
      <c r="AI10" s="2314"/>
      <c r="AJ10" s="2308"/>
      <c r="AK10" s="2308"/>
      <c r="AL10" s="2308"/>
      <c r="AM10" s="2308"/>
      <c r="AN10" s="2308"/>
      <c r="AO10" s="1780"/>
      <c r="AP10" s="1780"/>
      <c r="AQ10" s="2316"/>
      <c r="AR10" s="2316"/>
    </row>
    <row r="11" spans="1:44" ht="24" x14ac:dyDescent="0.2">
      <c r="A11" s="1991"/>
      <c r="B11" s="1994"/>
      <c r="C11" s="1959"/>
      <c r="D11" s="1960"/>
      <c r="E11" s="1963"/>
      <c r="F11" s="1966"/>
      <c r="G11" s="1966"/>
      <c r="H11" s="1966"/>
      <c r="I11" s="1966"/>
      <c r="J11" s="39" t="s">
        <v>20</v>
      </c>
      <c r="K11" s="40" t="s">
        <v>33</v>
      </c>
      <c r="L11" s="103" t="s">
        <v>19</v>
      </c>
      <c r="M11" s="1966"/>
      <c r="N11" s="1776"/>
      <c r="O11" s="514" t="s">
        <v>58</v>
      </c>
      <c r="P11" s="514" t="s">
        <v>779</v>
      </c>
      <c r="Q11" s="514" t="s">
        <v>1182</v>
      </c>
      <c r="R11" s="514" t="s">
        <v>58</v>
      </c>
      <c r="S11" s="514" t="s">
        <v>779</v>
      </c>
      <c r="T11" s="514" t="s">
        <v>1182</v>
      </c>
      <c r="U11" s="514" t="s">
        <v>58</v>
      </c>
      <c r="V11" s="514" t="s">
        <v>779</v>
      </c>
      <c r="W11" s="514" t="s">
        <v>1182</v>
      </c>
      <c r="X11" s="2312"/>
      <c r="Y11" s="2312"/>
      <c r="Z11" s="1963"/>
      <c r="AA11" s="1972"/>
      <c r="AB11" s="1985"/>
      <c r="AC11" s="2312"/>
      <c r="AD11" s="1975"/>
      <c r="AE11" s="1975"/>
      <c r="AF11" s="1975"/>
      <c r="AG11" s="1975"/>
      <c r="AH11" s="1975"/>
      <c r="AI11" s="2315"/>
      <c r="AJ11" s="2309"/>
      <c r="AK11" s="2309"/>
      <c r="AL11" s="2309"/>
      <c r="AM11" s="2309"/>
      <c r="AN11" s="2309"/>
      <c r="AO11" s="1776"/>
      <c r="AP11" s="1776"/>
      <c r="AQ11" s="2316"/>
      <c r="AR11" s="2316"/>
    </row>
    <row r="12" spans="1:44" ht="101.25" customHeight="1" x14ac:dyDescent="0.2">
      <c r="A12" s="1997" t="s">
        <v>21</v>
      </c>
      <c r="B12" s="1997" t="s">
        <v>112</v>
      </c>
      <c r="C12" s="1997" t="s">
        <v>665</v>
      </c>
      <c r="D12" s="1997"/>
      <c r="E12" s="2001">
        <v>51</v>
      </c>
      <c r="F12" s="1997" t="s">
        <v>666</v>
      </c>
      <c r="G12" s="1997" t="s">
        <v>667</v>
      </c>
      <c r="H12" s="1997" t="s">
        <v>668</v>
      </c>
      <c r="I12" s="2043" t="s">
        <v>78</v>
      </c>
      <c r="J12" s="2005">
        <v>1</v>
      </c>
      <c r="K12" s="2017" t="s">
        <v>695</v>
      </c>
      <c r="L12" s="2043">
        <v>2019</v>
      </c>
      <c r="M12" s="2043">
        <v>1</v>
      </c>
      <c r="N12" s="2005">
        <v>1</v>
      </c>
      <c r="O12" s="2298">
        <v>1</v>
      </c>
      <c r="P12" s="2300">
        <v>1</v>
      </c>
      <c r="Q12" s="2296">
        <v>1</v>
      </c>
      <c r="R12" s="2298">
        <v>1</v>
      </c>
      <c r="S12" s="2300">
        <v>1</v>
      </c>
      <c r="T12" s="2296">
        <v>1</v>
      </c>
      <c r="U12" s="2298">
        <v>2</v>
      </c>
      <c r="V12" s="2300">
        <v>2</v>
      </c>
      <c r="W12" s="2296">
        <v>1</v>
      </c>
      <c r="X12" s="2294">
        <v>1</v>
      </c>
      <c r="Y12" s="2294">
        <v>0.5</v>
      </c>
      <c r="Z12" s="27">
        <v>142</v>
      </c>
      <c r="AA12" s="42" t="s">
        <v>774</v>
      </c>
      <c r="AB12" s="490">
        <v>0.5</v>
      </c>
      <c r="AC12" s="487">
        <v>0.25</v>
      </c>
      <c r="AD12" s="494">
        <v>0.25</v>
      </c>
      <c r="AE12" s="488" t="s">
        <v>1026</v>
      </c>
      <c r="AF12" s="537" t="s">
        <v>1027</v>
      </c>
      <c r="AG12" s="538" t="s">
        <v>1028</v>
      </c>
      <c r="AH12" s="538" t="s">
        <v>1029</v>
      </c>
      <c r="AI12" s="541"/>
      <c r="AJ12" s="541"/>
      <c r="AK12" s="541"/>
      <c r="AL12" s="541"/>
      <c r="AM12" s="541"/>
      <c r="AN12" s="541"/>
      <c r="AO12" s="487">
        <v>0.25</v>
      </c>
      <c r="AP12" s="487"/>
      <c r="AQ12" s="22"/>
      <c r="AR12" s="22"/>
    </row>
    <row r="13" spans="1:44" ht="108" x14ac:dyDescent="0.2">
      <c r="A13" s="1997"/>
      <c r="B13" s="1997"/>
      <c r="C13" s="1997"/>
      <c r="D13" s="1997"/>
      <c r="E13" s="2001"/>
      <c r="F13" s="1997"/>
      <c r="G13" s="1997"/>
      <c r="H13" s="1997"/>
      <c r="I13" s="2043"/>
      <c r="J13" s="2005"/>
      <c r="K13" s="2017"/>
      <c r="L13" s="2043"/>
      <c r="M13" s="2043"/>
      <c r="N13" s="2005"/>
      <c r="O13" s="2299"/>
      <c r="P13" s="2301"/>
      <c r="Q13" s="2297"/>
      <c r="R13" s="2299"/>
      <c r="S13" s="2301"/>
      <c r="T13" s="2297"/>
      <c r="U13" s="2299"/>
      <c r="V13" s="2301"/>
      <c r="W13" s="2297"/>
      <c r="X13" s="2295"/>
      <c r="Y13" s="2295"/>
      <c r="Z13" s="27">
        <v>143</v>
      </c>
      <c r="AA13" s="105" t="s">
        <v>775</v>
      </c>
      <c r="AB13" s="490">
        <v>0.5</v>
      </c>
      <c r="AC13" s="487">
        <v>0.25</v>
      </c>
      <c r="AD13" s="487">
        <v>0.25</v>
      </c>
      <c r="AE13" s="489" t="s">
        <v>1031</v>
      </c>
      <c r="AF13" s="539" t="s">
        <v>1030</v>
      </c>
      <c r="AG13" s="540" t="s">
        <v>1032</v>
      </c>
      <c r="AH13" s="540"/>
      <c r="AI13" s="541"/>
      <c r="AJ13" s="541"/>
      <c r="AK13" s="541"/>
      <c r="AL13" s="541"/>
      <c r="AM13" s="541"/>
      <c r="AN13" s="541"/>
      <c r="AO13" s="487"/>
      <c r="AP13" s="487">
        <v>0.25</v>
      </c>
      <c r="AQ13" s="22"/>
      <c r="AR13" s="22"/>
    </row>
  </sheetData>
  <mergeCells count="72">
    <mergeCell ref="AQ9:AQ11"/>
    <mergeCell ref="AR9:AR11"/>
    <mergeCell ref="F8:AP8"/>
    <mergeCell ref="AP9:AP11"/>
    <mergeCell ref="AJ9:AJ11"/>
    <mergeCell ref="AK9:AK11"/>
    <mergeCell ref="U9:W10"/>
    <mergeCell ref="F7:AP7"/>
    <mergeCell ref="F6:AP6"/>
    <mergeCell ref="AM9:AM11"/>
    <mergeCell ref="AN9:AN11"/>
    <mergeCell ref="X9:X11"/>
    <mergeCell ref="Y9:Y11"/>
    <mergeCell ref="Z9:Z11"/>
    <mergeCell ref="AB9:AB11"/>
    <mergeCell ref="AC9:AC11"/>
    <mergeCell ref="AI9:AI11"/>
    <mergeCell ref="AO9:AO11"/>
    <mergeCell ref="AG9:AG11"/>
    <mergeCell ref="AH9:AH11"/>
    <mergeCell ref="AL9:AL11"/>
    <mergeCell ref="AF9:AF11"/>
    <mergeCell ref="AE9:AE11"/>
    <mergeCell ref="A1:AP1"/>
    <mergeCell ref="A2:AP2"/>
    <mergeCell ref="A3:AP3"/>
    <mergeCell ref="A4:AP4"/>
    <mergeCell ref="A5:D5"/>
    <mergeCell ref="F5:AP5"/>
    <mergeCell ref="A6:D6"/>
    <mergeCell ref="A7:D7"/>
    <mergeCell ref="A8:D8"/>
    <mergeCell ref="AA9:AA11"/>
    <mergeCell ref="A9:A11"/>
    <mergeCell ref="B9:B11"/>
    <mergeCell ref="C9:D11"/>
    <mergeCell ref="E9:E11"/>
    <mergeCell ref="F9:F11"/>
    <mergeCell ref="G9:L9"/>
    <mergeCell ref="G10:G11"/>
    <mergeCell ref="H10:H11"/>
    <mergeCell ref="I10:I11"/>
    <mergeCell ref="J10:L10"/>
    <mergeCell ref="M9:M11"/>
    <mergeCell ref="N9:N11"/>
    <mergeCell ref="N12:N13"/>
    <mergeCell ref="M12:M13"/>
    <mergeCell ref="A12:A13"/>
    <mergeCell ref="B12:B13"/>
    <mergeCell ref="C12:D13"/>
    <mergeCell ref="E12:E13"/>
    <mergeCell ref="F12:F13"/>
    <mergeCell ref="G12:G13"/>
    <mergeCell ref="H12:H13"/>
    <mergeCell ref="I12:I13"/>
    <mergeCell ref="J12:J13"/>
    <mergeCell ref="K12:K13"/>
    <mergeCell ref="L12:L13"/>
    <mergeCell ref="X12:X13"/>
    <mergeCell ref="Y12:Y13"/>
    <mergeCell ref="AD9:AD11"/>
    <mergeCell ref="Q12:Q13"/>
    <mergeCell ref="O9:Q10"/>
    <mergeCell ref="R9:T10"/>
    <mergeCell ref="R12:R13"/>
    <mergeCell ref="S12:S13"/>
    <mergeCell ref="T12:T13"/>
    <mergeCell ref="O12:O13"/>
    <mergeCell ref="U12:U13"/>
    <mergeCell ref="V12:V13"/>
    <mergeCell ref="W12:W13"/>
    <mergeCell ref="P12:P13"/>
  </mergeCells>
  <dataValidations count="1">
    <dataValidation type="list" allowBlank="1" showInputMessage="1" showErrorMessage="1" sqref="C12:C13" xr:uid="{00000000-0002-0000-0900-000000000000}">
      <formula1>#REF!</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195"/>
  <sheetViews>
    <sheetView tabSelected="1" view="pageBreakPreview" zoomScale="60" zoomScaleNormal="89" workbookViewId="0">
      <selection sqref="A1:AH1"/>
    </sheetView>
  </sheetViews>
  <sheetFormatPr baseColWidth="10" defaultRowHeight="15" x14ac:dyDescent="0.2"/>
  <cols>
    <col min="2" max="2" width="25.6640625" customWidth="1"/>
    <col min="5" max="5" width="26.83203125" customWidth="1"/>
    <col min="7" max="7" width="18" customWidth="1"/>
    <col min="12" max="14" width="14.6640625" customWidth="1"/>
    <col min="16" max="16" width="0" style="37" hidden="1" customWidth="1"/>
    <col min="17" max="17" width="15.1640625" style="37" hidden="1" customWidth="1"/>
    <col min="18" max="20" width="25.83203125" hidden="1" customWidth="1"/>
    <col min="21" max="21" width="17.33203125" hidden="1" customWidth="1"/>
    <col min="22" max="22" width="15.6640625" hidden="1" customWidth="1"/>
    <col min="23" max="32" width="0" hidden="1" customWidth="1"/>
    <col min="33" max="33" width="31.83203125" style="37" hidden="1" customWidth="1"/>
    <col min="34" max="34" width="0" hidden="1" customWidth="1"/>
  </cols>
  <sheetData>
    <row r="1" spans="1:34" x14ac:dyDescent="0.2">
      <c r="A1" s="1049" t="s">
        <v>0</v>
      </c>
      <c r="B1" s="1049"/>
      <c r="C1" s="1049"/>
      <c r="D1" s="1049"/>
      <c r="E1" s="1049"/>
      <c r="F1" s="1049"/>
      <c r="G1" s="1049"/>
      <c r="H1" s="1049"/>
      <c r="I1" s="1049"/>
      <c r="J1" s="1049"/>
      <c r="K1" s="1049"/>
      <c r="L1" s="1049"/>
      <c r="M1" s="1049"/>
      <c r="N1" s="1049"/>
      <c r="O1" s="1049"/>
      <c r="P1" s="1049"/>
      <c r="Q1" s="1049"/>
      <c r="R1" s="1049"/>
      <c r="S1" s="1049"/>
      <c r="T1" s="1049"/>
      <c r="U1" s="1049"/>
      <c r="V1" s="1049"/>
      <c r="W1" s="1049"/>
      <c r="X1" s="1049"/>
      <c r="Y1" s="1049"/>
      <c r="Z1" s="1049"/>
      <c r="AA1" s="1049"/>
      <c r="AB1" s="1049"/>
      <c r="AC1" s="1049"/>
      <c r="AD1" s="1049"/>
      <c r="AE1" s="1049"/>
      <c r="AF1" s="1049"/>
      <c r="AG1" s="1049"/>
      <c r="AH1" s="1049"/>
    </row>
    <row r="2" spans="1:34" x14ac:dyDescent="0.2">
      <c r="A2" s="1049" t="s">
        <v>1</v>
      </c>
      <c r="B2" s="1049"/>
      <c r="C2" s="1049"/>
      <c r="D2" s="1049"/>
      <c r="E2" s="1049"/>
      <c r="F2" s="1049"/>
      <c r="G2" s="1049"/>
      <c r="H2" s="1049"/>
      <c r="I2" s="1049"/>
      <c r="J2" s="1049"/>
      <c r="K2" s="1049"/>
      <c r="L2" s="1049"/>
      <c r="M2" s="1049"/>
      <c r="N2" s="1049"/>
      <c r="O2" s="1049"/>
      <c r="P2" s="1049"/>
      <c r="Q2" s="1049"/>
      <c r="R2" s="1049"/>
      <c r="S2" s="1049"/>
      <c r="T2" s="1049"/>
      <c r="U2" s="1049"/>
      <c r="V2" s="1049"/>
      <c r="W2" s="1049"/>
      <c r="X2" s="1049"/>
      <c r="Y2" s="1049"/>
      <c r="Z2" s="1049"/>
      <c r="AA2" s="1049"/>
      <c r="AB2" s="1049"/>
      <c r="AC2" s="1049"/>
      <c r="AD2" s="1049"/>
      <c r="AE2" s="1049"/>
      <c r="AF2" s="1049"/>
      <c r="AG2" s="1049"/>
      <c r="AH2" s="1049"/>
    </row>
    <row r="3" spans="1:34" x14ac:dyDescent="0.2">
      <c r="A3" s="1049" t="s">
        <v>1256</v>
      </c>
      <c r="B3" s="1049"/>
      <c r="C3" s="1049"/>
      <c r="D3" s="1049"/>
      <c r="E3" s="1049"/>
      <c r="F3" s="1049"/>
      <c r="G3" s="1049"/>
      <c r="H3" s="1049"/>
      <c r="I3" s="1049"/>
      <c r="J3" s="1049"/>
      <c r="K3" s="1049"/>
      <c r="L3" s="1049"/>
      <c r="M3" s="1049"/>
      <c r="N3" s="1049"/>
      <c r="O3" s="1049"/>
      <c r="P3" s="1049"/>
      <c r="Q3" s="1049"/>
      <c r="R3" s="1049"/>
      <c r="S3" s="1049"/>
      <c r="T3" s="1049"/>
      <c r="U3" s="1049"/>
      <c r="V3" s="1049"/>
      <c r="W3" s="1049"/>
      <c r="X3" s="1049"/>
      <c r="Y3" s="1049"/>
      <c r="Z3" s="1049"/>
      <c r="AA3" s="1049"/>
      <c r="AB3" s="1049"/>
      <c r="AC3" s="1049"/>
      <c r="AD3" s="1049"/>
      <c r="AE3" s="1049"/>
      <c r="AF3" s="1049"/>
      <c r="AG3" s="1049"/>
      <c r="AH3" s="1049"/>
    </row>
    <row r="4" spans="1:34" x14ac:dyDescent="0.2">
      <c r="A4" s="936" t="s">
        <v>1255</v>
      </c>
      <c r="B4" s="856"/>
      <c r="C4" s="856"/>
      <c r="D4" s="1050" t="s">
        <v>4</v>
      </c>
      <c r="E4" s="1031"/>
      <c r="F4" s="1031"/>
      <c r="G4" s="1031"/>
      <c r="H4" s="1031"/>
      <c r="I4" s="1031"/>
      <c r="J4" s="1032"/>
      <c r="K4" s="1033" t="s">
        <v>655</v>
      </c>
      <c r="L4" s="1034"/>
      <c r="M4" s="1034"/>
      <c r="N4" s="1034"/>
      <c r="O4" s="1034"/>
      <c r="P4" s="1034"/>
      <c r="Q4" s="1034"/>
      <c r="R4" s="1034"/>
      <c r="S4" s="1034"/>
      <c r="T4" s="1034"/>
      <c r="U4" s="1034"/>
      <c r="V4" s="1034"/>
      <c r="W4" s="1034"/>
      <c r="X4" s="1034"/>
      <c r="Y4" s="1034"/>
      <c r="Z4" s="1034"/>
      <c r="AA4" s="1034"/>
      <c r="AB4" s="1034"/>
      <c r="AC4" s="1034"/>
      <c r="AD4" s="1034"/>
      <c r="AE4" s="1034"/>
      <c r="AF4" s="1034"/>
      <c r="AG4" s="1034"/>
      <c r="AH4" s="1035"/>
    </row>
    <row r="5" spans="1:34" x14ac:dyDescent="0.2">
      <c r="A5" s="856"/>
      <c r="B5" s="856"/>
      <c r="C5" s="856"/>
      <c r="D5" s="1032" t="s">
        <v>5</v>
      </c>
      <c r="E5" s="929"/>
      <c r="F5" s="929"/>
      <c r="G5" s="929"/>
      <c r="H5" s="929"/>
      <c r="I5" s="929"/>
      <c r="J5" s="929"/>
      <c r="K5" s="1033">
        <v>2540203113</v>
      </c>
      <c r="L5" s="1034"/>
      <c r="M5" s="1034"/>
      <c r="N5" s="1034"/>
      <c r="O5" s="1034"/>
      <c r="P5" s="1034"/>
      <c r="Q5" s="1034"/>
      <c r="R5" s="1034"/>
      <c r="S5" s="1034"/>
      <c r="T5" s="1034"/>
      <c r="U5" s="1034"/>
      <c r="V5" s="1034"/>
      <c r="W5" s="1034"/>
      <c r="X5" s="1034"/>
      <c r="Y5" s="1034"/>
      <c r="Z5" s="1034"/>
      <c r="AA5" s="1034"/>
      <c r="AB5" s="1034"/>
      <c r="AC5" s="1034"/>
      <c r="AD5" s="1034"/>
      <c r="AE5" s="1034"/>
      <c r="AF5" s="1034"/>
      <c r="AG5" s="1034"/>
      <c r="AH5" s="1035"/>
    </row>
    <row r="6" spans="1:34" x14ac:dyDescent="0.2">
      <c r="A6" s="856"/>
      <c r="B6" s="856"/>
      <c r="C6" s="856"/>
      <c r="D6" s="1031" t="s">
        <v>6</v>
      </c>
      <c r="E6" s="1031"/>
      <c r="F6" s="1031"/>
      <c r="G6" s="1031"/>
      <c r="H6" s="1031"/>
      <c r="I6" s="1031"/>
      <c r="J6" s="1032"/>
      <c r="K6" s="1051" t="s">
        <v>1198</v>
      </c>
      <c r="L6" s="1052"/>
      <c r="M6" s="1052"/>
      <c r="N6" s="1052"/>
      <c r="O6" s="1052"/>
      <c r="P6" s="1034"/>
      <c r="Q6" s="1034"/>
      <c r="R6" s="1034"/>
      <c r="S6" s="1034"/>
      <c r="T6" s="1034"/>
      <c r="U6" s="1034"/>
      <c r="V6" s="1034"/>
      <c r="W6" s="1034"/>
      <c r="X6" s="1034"/>
      <c r="Y6" s="1034"/>
      <c r="Z6" s="1034"/>
      <c r="AA6" s="1034"/>
      <c r="AB6" s="1034"/>
      <c r="AC6" s="1034"/>
      <c r="AD6" s="1034"/>
      <c r="AE6" s="1034"/>
      <c r="AF6" s="1034"/>
      <c r="AG6" s="1034"/>
      <c r="AH6" s="1035"/>
    </row>
    <row r="7" spans="1:34" x14ac:dyDescent="0.2">
      <c r="A7" s="856"/>
      <c r="B7" s="856"/>
      <c r="C7" s="856"/>
      <c r="D7" s="1031" t="s">
        <v>7</v>
      </c>
      <c r="E7" s="1031"/>
      <c r="F7" s="1031"/>
      <c r="G7" s="1031"/>
      <c r="H7" s="1031"/>
      <c r="I7" s="1031"/>
      <c r="J7" s="1032"/>
      <c r="K7" s="1033" t="s">
        <v>724</v>
      </c>
      <c r="L7" s="1034"/>
      <c r="M7" s="1034"/>
      <c r="N7" s="1034"/>
      <c r="O7" s="1034"/>
      <c r="P7" s="1034"/>
      <c r="Q7" s="1034"/>
      <c r="R7" s="1034"/>
      <c r="S7" s="1034"/>
      <c r="T7" s="1034"/>
      <c r="U7" s="1034"/>
      <c r="V7" s="1034"/>
      <c r="W7" s="1034"/>
      <c r="X7" s="1034"/>
      <c r="Y7" s="1034"/>
      <c r="Z7" s="1034"/>
      <c r="AA7" s="1034"/>
      <c r="AB7" s="1034"/>
      <c r="AC7" s="1034"/>
      <c r="AD7" s="1034"/>
      <c r="AE7" s="1034"/>
      <c r="AF7" s="1034"/>
      <c r="AG7" s="1034"/>
      <c r="AH7" s="1035"/>
    </row>
    <row r="8" spans="1:34" ht="15" customHeight="1" x14ac:dyDescent="0.2">
      <c r="A8" s="1036" t="s">
        <v>8</v>
      </c>
      <c r="B8" s="1037" t="s">
        <v>9</v>
      </c>
      <c r="C8" s="1040" t="s">
        <v>10</v>
      </c>
      <c r="D8" s="1041"/>
      <c r="E8" s="848" t="s">
        <v>521</v>
      </c>
      <c r="F8" s="1046" t="s">
        <v>522</v>
      </c>
      <c r="G8" s="1047"/>
      <c r="H8" s="1047"/>
      <c r="I8" s="1047"/>
      <c r="J8" s="1048"/>
      <c r="K8" s="848" t="s">
        <v>523</v>
      </c>
      <c r="L8" s="902" t="s">
        <v>1127</v>
      </c>
      <c r="M8" s="902"/>
      <c r="N8" s="902"/>
      <c r="O8" s="848" t="s">
        <v>1247</v>
      </c>
      <c r="P8" s="1023" t="s">
        <v>61</v>
      </c>
      <c r="Q8" s="1023" t="s">
        <v>62</v>
      </c>
      <c r="R8" s="848" t="s">
        <v>11</v>
      </c>
      <c r="S8" s="1026" t="s">
        <v>12</v>
      </c>
      <c r="T8" s="1027"/>
      <c r="U8" s="1027"/>
      <c r="V8" s="1027"/>
      <c r="W8" s="1028"/>
      <c r="X8" s="848" t="s">
        <v>363</v>
      </c>
      <c r="Y8" s="906" t="s">
        <v>364</v>
      </c>
      <c r="Z8" s="906" t="s">
        <v>365</v>
      </c>
      <c r="AA8" s="906" t="s">
        <v>366</v>
      </c>
      <c r="AB8" s="906" t="s">
        <v>367</v>
      </c>
      <c r="AC8" s="906" t="s">
        <v>368</v>
      </c>
      <c r="AD8" s="906" t="s">
        <v>369</v>
      </c>
      <c r="AE8" s="906" t="s">
        <v>370</v>
      </c>
      <c r="AF8" s="906" t="s">
        <v>674</v>
      </c>
      <c r="AG8" s="848" t="s">
        <v>13</v>
      </c>
      <c r="AH8" s="848" t="s">
        <v>14</v>
      </c>
    </row>
    <row r="9" spans="1:34" x14ac:dyDescent="0.2">
      <c r="A9" s="1036"/>
      <c r="B9" s="1038"/>
      <c r="C9" s="1042"/>
      <c r="D9" s="1043"/>
      <c r="E9" s="849"/>
      <c r="F9" s="848" t="s">
        <v>15</v>
      </c>
      <c r="G9" s="848" t="s">
        <v>16</v>
      </c>
      <c r="H9" s="848" t="s">
        <v>17</v>
      </c>
      <c r="I9" s="1026" t="s">
        <v>524</v>
      </c>
      <c r="J9" s="1028"/>
      <c r="K9" s="849"/>
      <c r="L9" s="902"/>
      <c r="M9" s="902"/>
      <c r="N9" s="902"/>
      <c r="O9" s="849"/>
      <c r="P9" s="1024"/>
      <c r="Q9" s="1024"/>
      <c r="R9" s="849"/>
      <c r="S9" s="848" t="s">
        <v>15</v>
      </c>
      <c r="T9" s="848" t="s">
        <v>16</v>
      </c>
      <c r="U9" s="848" t="s">
        <v>17</v>
      </c>
      <c r="V9" s="1029" t="s">
        <v>18</v>
      </c>
      <c r="W9" s="1030"/>
      <c r="X9" s="849"/>
      <c r="Y9" s="907"/>
      <c r="Z9" s="907"/>
      <c r="AA9" s="907"/>
      <c r="AB9" s="907"/>
      <c r="AC9" s="907"/>
      <c r="AD9" s="907"/>
      <c r="AE9" s="907"/>
      <c r="AF9" s="907"/>
      <c r="AG9" s="849"/>
      <c r="AH9" s="849"/>
    </row>
    <row r="10" spans="1:34" ht="16" x14ac:dyDescent="0.2">
      <c r="A10" s="1036"/>
      <c r="B10" s="1039"/>
      <c r="C10" s="1044"/>
      <c r="D10" s="1045"/>
      <c r="E10" s="850"/>
      <c r="F10" s="850"/>
      <c r="G10" s="850"/>
      <c r="H10" s="850"/>
      <c r="I10" s="96" t="s">
        <v>525</v>
      </c>
      <c r="J10" s="96" t="s">
        <v>19</v>
      </c>
      <c r="K10" s="850"/>
      <c r="L10" s="513" t="s">
        <v>1206</v>
      </c>
      <c r="M10" s="513" t="s">
        <v>1207</v>
      </c>
      <c r="N10" s="513" t="s">
        <v>1182</v>
      </c>
      <c r="O10" s="850"/>
      <c r="P10" s="1025"/>
      <c r="Q10" s="1025"/>
      <c r="R10" s="850"/>
      <c r="S10" s="850"/>
      <c r="T10" s="850"/>
      <c r="U10" s="850"/>
      <c r="V10" s="97" t="s">
        <v>20</v>
      </c>
      <c r="W10" s="97" t="s">
        <v>19</v>
      </c>
      <c r="X10" s="850"/>
      <c r="Y10" s="908"/>
      <c r="Z10" s="908"/>
      <c r="AA10" s="908"/>
      <c r="AB10" s="908"/>
      <c r="AC10" s="908"/>
      <c r="AD10" s="908"/>
      <c r="AE10" s="908"/>
      <c r="AF10" s="908"/>
      <c r="AG10" s="850"/>
      <c r="AH10" s="850"/>
    </row>
    <row r="11" spans="1:34" ht="56.25" customHeight="1" x14ac:dyDescent="0.2">
      <c r="A11" s="872" t="s">
        <v>526</v>
      </c>
      <c r="B11" s="872" t="s">
        <v>527</v>
      </c>
      <c r="C11" s="872" t="s">
        <v>528</v>
      </c>
      <c r="D11" s="872"/>
      <c r="E11" s="872" t="s">
        <v>529</v>
      </c>
      <c r="F11" s="872" t="s">
        <v>530</v>
      </c>
      <c r="G11" s="1019" t="s">
        <v>531</v>
      </c>
      <c r="H11" s="872" t="s">
        <v>24</v>
      </c>
      <c r="I11" s="851">
        <v>0.2</v>
      </c>
      <c r="J11" s="892">
        <v>2017</v>
      </c>
      <c r="K11" s="851">
        <v>0.2</v>
      </c>
      <c r="L11" s="892">
        <v>3</v>
      </c>
      <c r="M11" s="892">
        <v>3</v>
      </c>
      <c r="N11" s="869">
        <v>1</v>
      </c>
      <c r="O11" s="851">
        <v>0.5</v>
      </c>
      <c r="P11" s="1018" t="s">
        <v>51</v>
      </c>
      <c r="Q11" s="1018" t="s">
        <v>52</v>
      </c>
      <c r="R11" s="936" t="s">
        <v>34</v>
      </c>
      <c r="S11" s="936" t="s">
        <v>25</v>
      </c>
      <c r="T11" s="936" t="s">
        <v>26</v>
      </c>
      <c r="U11" s="856" t="s">
        <v>24</v>
      </c>
      <c r="V11" s="935">
        <v>0</v>
      </c>
      <c r="W11" s="935">
        <v>2017</v>
      </c>
      <c r="X11" s="851">
        <v>0.2</v>
      </c>
      <c r="Y11" s="855">
        <v>0.05</v>
      </c>
      <c r="Z11" s="855">
        <v>0.05</v>
      </c>
      <c r="AA11" s="855">
        <v>0.1</v>
      </c>
      <c r="AB11" s="855">
        <v>0.1</v>
      </c>
      <c r="AC11" s="855">
        <v>0.15</v>
      </c>
      <c r="AD11" s="855">
        <v>0.15</v>
      </c>
      <c r="AE11" s="851">
        <v>0.2</v>
      </c>
      <c r="AF11" s="851">
        <v>0.2</v>
      </c>
      <c r="AG11" s="936" t="s">
        <v>535</v>
      </c>
      <c r="AH11" s="1016" t="s">
        <v>53</v>
      </c>
    </row>
    <row r="12" spans="1:34" x14ac:dyDescent="0.2">
      <c r="A12" s="872"/>
      <c r="B12" s="872"/>
      <c r="C12" s="872"/>
      <c r="D12" s="872"/>
      <c r="E12" s="872"/>
      <c r="F12" s="872"/>
      <c r="G12" s="1019"/>
      <c r="H12" s="872"/>
      <c r="I12" s="872"/>
      <c r="J12" s="892"/>
      <c r="K12" s="851"/>
      <c r="L12" s="892"/>
      <c r="M12" s="892"/>
      <c r="N12" s="869"/>
      <c r="O12" s="851"/>
      <c r="P12" s="1018"/>
      <c r="Q12" s="1018"/>
      <c r="R12" s="936"/>
      <c r="S12" s="936"/>
      <c r="T12" s="936"/>
      <c r="U12" s="856"/>
      <c r="V12" s="935"/>
      <c r="W12" s="935"/>
      <c r="X12" s="851"/>
      <c r="Y12" s="856"/>
      <c r="Z12" s="856"/>
      <c r="AA12" s="856"/>
      <c r="AB12" s="856"/>
      <c r="AC12" s="856"/>
      <c r="AD12" s="856"/>
      <c r="AE12" s="851"/>
      <c r="AF12" s="851"/>
      <c r="AG12" s="936"/>
      <c r="AH12" s="843"/>
    </row>
    <row r="13" spans="1:34" x14ac:dyDescent="0.2">
      <c r="A13" s="872"/>
      <c r="B13" s="872"/>
      <c r="C13" s="872"/>
      <c r="D13" s="872"/>
      <c r="E13" s="872"/>
      <c r="F13" s="872"/>
      <c r="G13" s="1019"/>
      <c r="H13" s="872"/>
      <c r="I13" s="872"/>
      <c r="J13" s="892"/>
      <c r="K13" s="851"/>
      <c r="L13" s="892"/>
      <c r="M13" s="892"/>
      <c r="N13" s="869"/>
      <c r="O13" s="851"/>
      <c r="P13" s="1018"/>
      <c r="Q13" s="1018"/>
      <c r="R13" s="936"/>
      <c r="S13" s="936"/>
      <c r="T13" s="936"/>
      <c r="U13" s="856"/>
      <c r="V13" s="935"/>
      <c r="W13" s="935"/>
      <c r="X13" s="851"/>
      <c r="Y13" s="856"/>
      <c r="Z13" s="856"/>
      <c r="AA13" s="856"/>
      <c r="AB13" s="856"/>
      <c r="AC13" s="856"/>
      <c r="AD13" s="856"/>
      <c r="AE13" s="851"/>
      <c r="AF13" s="851"/>
      <c r="AG13" s="936"/>
      <c r="AH13" s="843"/>
    </row>
    <row r="14" spans="1:34" x14ac:dyDescent="0.2">
      <c r="A14" s="872"/>
      <c r="B14" s="872"/>
      <c r="C14" s="872"/>
      <c r="D14" s="872"/>
      <c r="E14" s="872"/>
      <c r="F14" s="872"/>
      <c r="G14" s="1019"/>
      <c r="H14" s="872"/>
      <c r="I14" s="872"/>
      <c r="J14" s="892"/>
      <c r="K14" s="851"/>
      <c r="L14" s="892"/>
      <c r="M14" s="892"/>
      <c r="N14" s="869"/>
      <c r="O14" s="851"/>
      <c r="P14" s="1018"/>
      <c r="Q14" s="1018"/>
      <c r="R14" s="936"/>
      <c r="S14" s="936"/>
      <c r="T14" s="936"/>
      <c r="U14" s="856"/>
      <c r="V14" s="935"/>
      <c r="W14" s="935"/>
      <c r="X14" s="851"/>
      <c r="Y14" s="856"/>
      <c r="Z14" s="856"/>
      <c r="AA14" s="856"/>
      <c r="AB14" s="856"/>
      <c r="AC14" s="856"/>
      <c r="AD14" s="856"/>
      <c r="AE14" s="851"/>
      <c r="AF14" s="851"/>
      <c r="AG14" s="936"/>
      <c r="AH14" s="843"/>
    </row>
    <row r="15" spans="1:34" x14ac:dyDescent="0.2">
      <c r="A15" s="872"/>
      <c r="B15" s="872"/>
      <c r="C15" s="872"/>
      <c r="D15" s="872"/>
      <c r="E15" s="872"/>
      <c r="F15" s="872"/>
      <c r="G15" s="1019"/>
      <c r="H15" s="872"/>
      <c r="I15" s="872"/>
      <c r="J15" s="892"/>
      <c r="K15" s="851"/>
      <c r="L15" s="892"/>
      <c r="M15" s="892"/>
      <c r="N15" s="869"/>
      <c r="O15" s="851"/>
      <c r="P15" s="1018"/>
      <c r="Q15" s="1018"/>
      <c r="R15" s="948" t="s">
        <v>48</v>
      </c>
      <c r="S15" s="948" t="s">
        <v>36</v>
      </c>
      <c r="T15" s="948" t="s">
        <v>37</v>
      </c>
      <c r="U15" s="1020" t="s">
        <v>24</v>
      </c>
      <c r="V15" s="935">
        <v>0</v>
      </c>
      <c r="W15" s="935">
        <v>2017</v>
      </c>
      <c r="X15" s="851"/>
      <c r="Y15" s="856"/>
      <c r="Z15" s="856"/>
      <c r="AA15" s="856"/>
      <c r="AB15" s="856"/>
      <c r="AC15" s="856"/>
      <c r="AD15" s="856"/>
      <c r="AE15" s="851"/>
      <c r="AF15" s="851"/>
      <c r="AG15" s="936"/>
      <c r="AH15" s="843"/>
    </row>
    <row r="16" spans="1:34" x14ac:dyDescent="0.2">
      <c r="A16" s="872"/>
      <c r="B16" s="872"/>
      <c r="C16" s="872"/>
      <c r="D16" s="872"/>
      <c r="E16" s="872"/>
      <c r="F16" s="872"/>
      <c r="G16" s="1019"/>
      <c r="H16" s="872"/>
      <c r="I16" s="872"/>
      <c r="J16" s="892"/>
      <c r="K16" s="851"/>
      <c r="L16" s="892"/>
      <c r="M16" s="892"/>
      <c r="N16" s="869"/>
      <c r="O16" s="851"/>
      <c r="P16" s="1018"/>
      <c r="Q16" s="1018"/>
      <c r="R16" s="948"/>
      <c r="S16" s="948"/>
      <c r="T16" s="948"/>
      <c r="U16" s="1020"/>
      <c r="V16" s="935"/>
      <c r="W16" s="935"/>
      <c r="X16" s="851"/>
      <c r="Y16" s="856"/>
      <c r="Z16" s="856"/>
      <c r="AA16" s="856"/>
      <c r="AB16" s="856"/>
      <c r="AC16" s="856"/>
      <c r="AD16" s="856"/>
      <c r="AE16" s="851"/>
      <c r="AF16" s="851"/>
      <c r="AG16" s="936"/>
      <c r="AH16" s="843"/>
    </row>
    <row r="17" spans="1:37" x14ac:dyDescent="0.2">
      <c r="A17" s="872"/>
      <c r="B17" s="872"/>
      <c r="C17" s="872"/>
      <c r="D17" s="872"/>
      <c r="E17" s="872"/>
      <c r="F17" s="872"/>
      <c r="G17" s="1019"/>
      <c r="H17" s="872"/>
      <c r="I17" s="872"/>
      <c r="J17" s="892"/>
      <c r="K17" s="851"/>
      <c r="L17" s="892"/>
      <c r="M17" s="892"/>
      <c r="N17" s="869"/>
      <c r="O17" s="851"/>
      <c r="P17" s="1018"/>
      <c r="Q17" s="1018"/>
      <c r="R17" s="948"/>
      <c r="S17" s="948"/>
      <c r="T17" s="948"/>
      <c r="U17" s="1020"/>
      <c r="V17" s="935"/>
      <c r="W17" s="935"/>
      <c r="X17" s="851"/>
      <c r="Y17" s="856"/>
      <c r="Z17" s="856"/>
      <c r="AA17" s="856"/>
      <c r="AB17" s="856"/>
      <c r="AC17" s="856"/>
      <c r="AD17" s="856"/>
      <c r="AE17" s="851"/>
      <c r="AF17" s="851"/>
      <c r="AG17" s="936"/>
      <c r="AH17" s="843"/>
    </row>
    <row r="18" spans="1:37" x14ac:dyDescent="0.2">
      <c r="A18" s="872"/>
      <c r="B18" s="872"/>
      <c r="C18" s="872"/>
      <c r="D18" s="872"/>
      <c r="E18" s="872"/>
      <c r="F18" s="872"/>
      <c r="G18" s="1019"/>
      <c r="H18" s="872"/>
      <c r="I18" s="872"/>
      <c r="J18" s="892"/>
      <c r="K18" s="851"/>
      <c r="L18" s="892"/>
      <c r="M18" s="892"/>
      <c r="N18" s="869"/>
      <c r="O18" s="851"/>
      <c r="P18" s="1018"/>
      <c r="Q18" s="1018"/>
      <c r="R18" s="948"/>
      <c r="S18" s="948"/>
      <c r="T18" s="948"/>
      <c r="U18" s="1020"/>
      <c r="V18" s="935"/>
      <c r="W18" s="935"/>
      <c r="X18" s="851"/>
      <c r="Y18" s="856"/>
      <c r="Z18" s="856"/>
      <c r="AA18" s="856"/>
      <c r="AB18" s="856"/>
      <c r="AC18" s="856"/>
      <c r="AD18" s="856"/>
      <c r="AE18" s="851"/>
      <c r="AF18" s="851"/>
      <c r="AG18" s="936"/>
      <c r="AH18" s="843"/>
    </row>
    <row r="19" spans="1:37" x14ac:dyDescent="0.2">
      <c r="A19" s="872"/>
      <c r="B19" s="872"/>
      <c r="C19" s="872"/>
      <c r="D19" s="872"/>
      <c r="E19" s="872"/>
      <c r="F19" s="872"/>
      <c r="G19" s="1019"/>
      <c r="H19" s="872"/>
      <c r="I19" s="872"/>
      <c r="J19" s="892"/>
      <c r="K19" s="851"/>
      <c r="L19" s="892"/>
      <c r="M19" s="892"/>
      <c r="N19" s="869"/>
      <c r="O19" s="851"/>
      <c r="P19" s="1018"/>
      <c r="Q19" s="1018"/>
      <c r="R19" s="872" t="s">
        <v>47</v>
      </c>
      <c r="S19" s="948" t="s">
        <v>38</v>
      </c>
      <c r="T19" s="948" t="s">
        <v>39</v>
      </c>
      <c r="U19" s="1020" t="s">
        <v>24</v>
      </c>
      <c r="V19" s="935">
        <v>0</v>
      </c>
      <c r="W19" s="935">
        <v>2017</v>
      </c>
      <c r="X19" s="851"/>
      <c r="Y19" s="856"/>
      <c r="Z19" s="856"/>
      <c r="AA19" s="856"/>
      <c r="AB19" s="856"/>
      <c r="AC19" s="856"/>
      <c r="AD19" s="856"/>
      <c r="AE19" s="851"/>
      <c r="AF19" s="851"/>
      <c r="AG19" s="936"/>
      <c r="AH19" s="843"/>
    </row>
    <row r="20" spans="1:37" x14ac:dyDescent="0.2">
      <c r="A20" s="872"/>
      <c r="B20" s="872"/>
      <c r="C20" s="872"/>
      <c r="D20" s="872"/>
      <c r="E20" s="872"/>
      <c r="F20" s="872"/>
      <c r="G20" s="1019"/>
      <c r="H20" s="872"/>
      <c r="I20" s="872"/>
      <c r="J20" s="892"/>
      <c r="K20" s="851"/>
      <c r="L20" s="892"/>
      <c r="M20" s="892"/>
      <c r="N20" s="869"/>
      <c r="O20" s="851"/>
      <c r="P20" s="1018"/>
      <c r="Q20" s="1018"/>
      <c r="R20" s="872"/>
      <c r="S20" s="948"/>
      <c r="T20" s="948"/>
      <c r="U20" s="1020"/>
      <c r="V20" s="935"/>
      <c r="W20" s="935"/>
      <c r="X20" s="851"/>
      <c r="Y20" s="856"/>
      <c r="Z20" s="856"/>
      <c r="AA20" s="856"/>
      <c r="AB20" s="856"/>
      <c r="AC20" s="856"/>
      <c r="AD20" s="856"/>
      <c r="AE20" s="851"/>
      <c r="AF20" s="851"/>
      <c r="AG20" s="936"/>
      <c r="AH20" s="843"/>
    </row>
    <row r="21" spans="1:37" x14ac:dyDescent="0.2">
      <c r="A21" s="872"/>
      <c r="B21" s="872"/>
      <c r="C21" s="872"/>
      <c r="D21" s="872"/>
      <c r="E21" s="872"/>
      <c r="F21" s="872"/>
      <c r="G21" s="1019"/>
      <c r="H21" s="872"/>
      <c r="I21" s="872"/>
      <c r="J21" s="892"/>
      <c r="K21" s="851"/>
      <c r="L21" s="892"/>
      <c r="M21" s="892"/>
      <c r="N21" s="869"/>
      <c r="O21" s="851"/>
      <c r="P21" s="1018"/>
      <c r="Q21" s="1018"/>
      <c r="R21" s="872"/>
      <c r="S21" s="948"/>
      <c r="T21" s="948"/>
      <c r="U21" s="1020"/>
      <c r="V21" s="935"/>
      <c r="W21" s="935"/>
      <c r="X21" s="851"/>
      <c r="Y21" s="856"/>
      <c r="Z21" s="856"/>
      <c r="AA21" s="856"/>
      <c r="AB21" s="856"/>
      <c r="AC21" s="856"/>
      <c r="AD21" s="856"/>
      <c r="AE21" s="851"/>
      <c r="AF21" s="851"/>
      <c r="AG21" s="936"/>
      <c r="AH21" s="843"/>
    </row>
    <row r="22" spans="1:37" x14ac:dyDescent="0.2">
      <c r="A22" s="872"/>
      <c r="B22" s="872"/>
      <c r="C22" s="872"/>
      <c r="D22" s="872"/>
      <c r="E22" s="872"/>
      <c r="F22" s="872"/>
      <c r="G22" s="1019"/>
      <c r="H22" s="872"/>
      <c r="I22" s="872"/>
      <c r="J22" s="892"/>
      <c r="K22" s="851"/>
      <c r="L22" s="892"/>
      <c r="M22" s="892"/>
      <c r="N22" s="869"/>
      <c r="O22" s="851"/>
      <c r="P22" s="1018"/>
      <c r="Q22" s="1018"/>
      <c r="R22" s="872"/>
      <c r="S22" s="948"/>
      <c r="T22" s="948"/>
      <c r="U22" s="1020"/>
      <c r="V22" s="935"/>
      <c r="W22" s="935"/>
      <c r="X22" s="851"/>
      <c r="Y22" s="856"/>
      <c r="Z22" s="856"/>
      <c r="AA22" s="856"/>
      <c r="AB22" s="856"/>
      <c r="AC22" s="856"/>
      <c r="AD22" s="856"/>
      <c r="AE22" s="851"/>
      <c r="AF22" s="851"/>
      <c r="AG22" s="936"/>
      <c r="AH22" s="843"/>
    </row>
    <row r="23" spans="1:37" ht="94.5" customHeight="1" x14ac:dyDescent="0.2">
      <c r="A23" s="872" t="s">
        <v>532</v>
      </c>
      <c r="B23" s="872" t="s">
        <v>112</v>
      </c>
      <c r="C23" s="872" t="s">
        <v>533</v>
      </c>
      <c r="D23" s="872"/>
      <c r="E23" s="872" t="s">
        <v>534</v>
      </c>
      <c r="F23" s="1017" t="s">
        <v>87</v>
      </c>
      <c r="G23" s="1017" t="s">
        <v>88</v>
      </c>
      <c r="H23" s="1017" t="s">
        <v>24</v>
      </c>
      <c r="I23" s="851">
        <v>0.08</v>
      </c>
      <c r="J23" s="853">
        <v>2018</v>
      </c>
      <c r="K23" s="852">
        <v>7.8E-2</v>
      </c>
      <c r="L23" s="853">
        <v>102</v>
      </c>
      <c r="M23" s="853">
        <v>33</v>
      </c>
      <c r="N23" s="870">
        <f>L23/M23</f>
        <v>3.0909090909090908</v>
      </c>
      <c r="O23" s="852">
        <v>0</v>
      </c>
      <c r="P23" s="962" t="s">
        <v>92</v>
      </c>
      <c r="Q23" s="962" t="s">
        <v>106</v>
      </c>
      <c r="R23" s="872" t="s">
        <v>86</v>
      </c>
      <c r="S23" s="948" t="s">
        <v>87</v>
      </c>
      <c r="T23" s="948" t="s">
        <v>88</v>
      </c>
      <c r="U23" s="1020" t="s">
        <v>24</v>
      </c>
      <c r="V23" s="980">
        <v>0.1138</v>
      </c>
      <c r="W23" s="979">
        <v>2018</v>
      </c>
      <c r="X23" s="852">
        <v>7.8E-2</v>
      </c>
      <c r="Y23" s="909">
        <v>7.9500000000000001E-2</v>
      </c>
      <c r="Z23" s="909">
        <v>7.9500000000000001E-2</v>
      </c>
      <c r="AA23" s="909">
        <v>7.9000000000000001E-2</v>
      </c>
      <c r="AB23" s="909">
        <v>7.9000000000000001E-2</v>
      </c>
      <c r="AC23" s="909">
        <v>7.85E-2</v>
      </c>
      <c r="AD23" s="909">
        <v>7.85E-2</v>
      </c>
      <c r="AE23" s="852">
        <v>7.8E-2</v>
      </c>
      <c r="AF23" s="852">
        <v>7.8E-2</v>
      </c>
      <c r="AG23" s="936" t="s">
        <v>536</v>
      </c>
      <c r="AH23" s="843"/>
      <c r="AK23">
        <f>100-67.4</f>
        <v>32.599999999999994</v>
      </c>
    </row>
    <row r="24" spans="1:37" x14ac:dyDescent="0.2">
      <c r="A24" s="872"/>
      <c r="B24" s="872"/>
      <c r="C24" s="872"/>
      <c r="D24" s="872"/>
      <c r="E24" s="872"/>
      <c r="F24" s="1017"/>
      <c r="G24" s="1017"/>
      <c r="H24" s="1017"/>
      <c r="I24" s="872"/>
      <c r="J24" s="853"/>
      <c r="K24" s="853"/>
      <c r="L24" s="853"/>
      <c r="M24" s="853"/>
      <c r="N24" s="870"/>
      <c r="O24" s="853"/>
      <c r="P24" s="962"/>
      <c r="Q24" s="962"/>
      <c r="R24" s="872"/>
      <c r="S24" s="948"/>
      <c r="T24" s="948"/>
      <c r="U24" s="1020"/>
      <c r="V24" s="979"/>
      <c r="W24" s="979"/>
      <c r="X24" s="853"/>
      <c r="Y24" s="856"/>
      <c r="Z24" s="856"/>
      <c r="AA24" s="856"/>
      <c r="AB24" s="856"/>
      <c r="AC24" s="856"/>
      <c r="AD24" s="856"/>
      <c r="AE24" s="853"/>
      <c r="AF24" s="853"/>
      <c r="AG24" s="936"/>
      <c r="AH24" s="843"/>
    </row>
    <row r="25" spans="1:37" x14ac:dyDescent="0.2">
      <c r="A25" s="872"/>
      <c r="B25" s="872"/>
      <c r="C25" s="872"/>
      <c r="D25" s="872"/>
      <c r="E25" s="872"/>
      <c r="F25" s="1017"/>
      <c r="G25" s="1017"/>
      <c r="H25" s="1017"/>
      <c r="I25" s="872"/>
      <c r="J25" s="853"/>
      <c r="K25" s="853"/>
      <c r="L25" s="853"/>
      <c r="M25" s="853"/>
      <c r="N25" s="870"/>
      <c r="O25" s="853"/>
      <c r="P25" s="962"/>
      <c r="Q25" s="962"/>
      <c r="R25" s="872"/>
      <c r="S25" s="948"/>
      <c r="T25" s="948"/>
      <c r="U25" s="1020"/>
      <c r="V25" s="979"/>
      <c r="W25" s="979"/>
      <c r="X25" s="853"/>
      <c r="Y25" s="856"/>
      <c r="Z25" s="856"/>
      <c r="AA25" s="856"/>
      <c r="AB25" s="856"/>
      <c r="AC25" s="856"/>
      <c r="AD25" s="856"/>
      <c r="AE25" s="853"/>
      <c r="AF25" s="853"/>
      <c r="AG25" s="936"/>
      <c r="AH25" s="843"/>
    </row>
    <row r="26" spans="1:37" ht="128" x14ac:dyDescent="0.2">
      <c r="A26" s="872"/>
      <c r="B26" s="872"/>
      <c r="C26" s="872"/>
      <c r="D26" s="872"/>
      <c r="E26" s="62" t="s">
        <v>89</v>
      </c>
      <c r="F26" s="62" t="s">
        <v>90</v>
      </c>
      <c r="G26" s="62" t="s">
        <v>91</v>
      </c>
      <c r="H26" s="80" t="s">
        <v>24</v>
      </c>
      <c r="I26" s="51">
        <v>0.13589999999999999</v>
      </c>
      <c r="J26" s="62">
        <v>2018</v>
      </c>
      <c r="K26" s="83">
        <v>0.15590000000000001</v>
      </c>
      <c r="L26" s="510">
        <v>12</v>
      </c>
      <c r="M26" s="510">
        <v>2232</v>
      </c>
      <c r="N26" s="734">
        <f>L26/M26</f>
        <v>5.3763440860215058E-3</v>
      </c>
      <c r="O26" s="727">
        <f>(N26/K26)/2</f>
        <v>1.7242925227779041E-2</v>
      </c>
      <c r="P26" s="962"/>
      <c r="Q26" s="962"/>
      <c r="R26" s="62" t="s">
        <v>537</v>
      </c>
      <c r="S26" s="62" t="s">
        <v>90</v>
      </c>
      <c r="T26" s="62" t="s">
        <v>91</v>
      </c>
      <c r="U26" s="80" t="s">
        <v>24</v>
      </c>
      <c r="V26" s="51">
        <v>0.13589999999999999</v>
      </c>
      <c r="W26" s="62">
        <v>2018</v>
      </c>
      <c r="X26" s="83">
        <v>0.15590000000000001</v>
      </c>
      <c r="Y26" s="61">
        <v>0</v>
      </c>
      <c r="Z26" s="61">
        <v>0</v>
      </c>
      <c r="AA26" s="61">
        <v>0</v>
      </c>
      <c r="AB26" s="61">
        <v>0</v>
      </c>
      <c r="AC26" s="83">
        <v>0.1459</v>
      </c>
      <c r="AD26" s="83">
        <v>0.1459</v>
      </c>
      <c r="AE26" s="83">
        <v>0.15590000000000001</v>
      </c>
      <c r="AF26" s="108">
        <v>0.15590000000000001</v>
      </c>
      <c r="AG26" s="936"/>
      <c r="AH26" s="843"/>
    </row>
    <row r="27" spans="1:37" ht="15" customHeight="1" x14ac:dyDescent="0.2">
      <c r="A27" s="995" t="s">
        <v>532</v>
      </c>
      <c r="B27" s="995" t="s">
        <v>538</v>
      </c>
      <c r="C27" s="995" t="s">
        <v>533</v>
      </c>
      <c r="D27" s="995"/>
      <c r="E27" s="872" t="s">
        <v>541</v>
      </c>
      <c r="F27" s="872" t="s">
        <v>539</v>
      </c>
      <c r="G27" s="872" t="s">
        <v>540</v>
      </c>
      <c r="H27" s="872" t="s">
        <v>24</v>
      </c>
      <c r="I27" s="851">
        <v>0.49</v>
      </c>
      <c r="J27" s="872">
        <v>2018</v>
      </c>
      <c r="K27" s="856" t="s">
        <v>542</v>
      </c>
      <c r="L27" s="872">
        <v>332</v>
      </c>
      <c r="M27" s="872">
        <v>4520</v>
      </c>
      <c r="N27" s="871">
        <f>L27/M27</f>
        <v>7.3451327433628325E-2</v>
      </c>
      <c r="O27" s="854">
        <f>(N27/K27)/2</f>
        <v>0.24648096454237695</v>
      </c>
      <c r="P27" s="936" t="s">
        <v>108</v>
      </c>
      <c r="Q27" s="936" t="s">
        <v>109</v>
      </c>
      <c r="R27" s="948" t="s">
        <v>95</v>
      </c>
      <c r="S27" s="936" t="s">
        <v>96</v>
      </c>
      <c r="T27" s="936" t="s">
        <v>97</v>
      </c>
      <c r="U27" s="856" t="s">
        <v>24</v>
      </c>
      <c r="V27" s="1021">
        <v>0.22</v>
      </c>
      <c r="W27" s="1022">
        <v>2018</v>
      </c>
      <c r="X27" s="856" t="s">
        <v>542</v>
      </c>
      <c r="Y27" s="909">
        <v>7.3999999999999996E-2</v>
      </c>
      <c r="Z27" s="909">
        <v>7.3999999999999996E-2</v>
      </c>
      <c r="AA27" s="909">
        <v>9.9000000000000005E-2</v>
      </c>
      <c r="AB27" s="909">
        <v>9.9000000000000005E-2</v>
      </c>
      <c r="AC27" s="909">
        <v>0.124</v>
      </c>
      <c r="AD27" s="909">
        <v>0.124</v>
      </c>
      <c r="AE27" s="909">
        <v>0.14899999999999999</v>
      </c>
      <c r="AF27" s="909">
        <v>0.14899999999999999</v>
      </c>
      <c r="AG27" s="856" t="s">
        <v>544</v>
      </c>
      <c r="AH27" s="843"/>
    </row>
    <row r="28" spans="1:37" x14ac:dyDescent="0.2">
      <c r="A28" s="995"/>
      <c r="B28" s="995"/>
      <c r="C28" s="995"/>
      <c r="D28" s="995"/>
      <c r="E28" s="872"/>
      <c r="F28" s="872"/>
      <c r="G28" s="872"/>
      <c r="H28" s="872"/>
      <c r="I28" s="851"/>
      <c r="J28" s="872"/>
      <c r="K28" s="856"/>
      <c r="L28" s="872"/>
      <c r="M28" s="872"/>
      <c r="N28" s="871"/>
      <c r="O28" s="854"/>
      <c r="P28" s="936"/>
      <c r="Q28" s="936"/>
      <c r="R28" s="948"/>
      <c r="S28" s="936"/>
      <c r="T28" s="936"/>
      <c r="U28" s="856"/>
      <c r="V28" s="1021"/>
      <c r="W28" s="1022"/>
      <c r="X28" s="856"/>
      <c r="Y28" s="856"/>
      <c r="Z28" s="856"/>
      <c r="AA28" s="856"/>
      <c r="AB28" s="856"/>
      <c r="AC28" s="856"/>
      <c r="AD28" s="856"/>
      <c r="AE28" s="856"/>
      <c r="AF28" s="856"/>
      <c r="AG28" s="856"/>
      <c r="AH28" s="843"/>
    </row>
    <row r="29" spans="1:37" x14ac:dyDescent="0.2">
      <c r="A29" s="995"/>
      <c r="B29" s="995"/>
      <c r="C29" s="995"/>
      <c r="D29" s="995"/>
      <c r="E29" s="872"/>
      <c r="F29" s="872"/>
      <c r="G29" s="872"/>
      <c r="H29" s="872"/>
      <c r="I29" s="851"/>
      <c r="J29" s="872"/>
      <c r="K29" s="856"/>
      <c r="L29" s="872"/>
      <c r="M29" s="872"/>
      <c r="N29" s="871"/>
      <c r="O29" s="854"/>
      <c r="P29" s="936"/>
      <c r="Q29" s="936"/>
      <c r="R29" s="948"/>
      <c r="S29" s="936"/>
      <c r="T29" s="936"/>
      <c r="U29" s="856"/>
      <c r="V29" s="1021"/>
      <c r="W29" s="1022"/>
      <c r="X29" s="856"/>
      <c r="Y29" s="856"/>
      <c r="Z29" s="856"/>
      <c r="AA29" s="856"/>
      <c r="AB29" s="856"/>
      <c r="AC29" s="856"/>
      <c r="AD29" s="856"/>
      <c r="AE29" s="856"/>
      <c r="AF29" s="856"/>
      <c r="AG29" s="856"/>
      <c r="AH29" s="843"/>
    </row>
    <row r="30" spans="1:37" x14ac:dyDescent="0.2">
      <c r="A30" s="995"/>
      <c r="B30" s="995"/>
      <c r="C30" s="995"/>
      <c r="D30" s="995"/>
      <c r="E30" s="872"/>
      <c r="F30" s="872"/>
      <c r="G30" s="872"/>
      <c r="H30" s="872"/>
      <c r="I30" s="851"/>
      <c r="J30" s="872"/>
      <c r="K30" s="856"/>
      <c r="L30" s="872"/>
      <c r="M30" s="872"/>
      <c r="N30" s="871"/>
      <c r="O30" s="854"/>
      <c r="P30" s="936"/>
      <c r="Q30" s="936"/>
      <c r="R30" s="948"/>
      <c r="S30" s="936"/>
      <c r="T30" s="936"/>
      <c r="U30" s="856"/>
      <c r="V30" s="1021"/>
      <c r="W30" s="1022"/>
      <c r="X30" s="856"/>
      <c r="Y30" s="856"/>
      <c r="Z30" s="856"/>
      <c r="AA30" s="856"/>
      <c r="AB30" s="856"/>
      <c r="AC30" s="856"/>
      <c r="AD30" s="856"/>
      <c r="AE30" s="856"/>
      <c r="AF30" s="856"/>
      <c r="AG30" s="856"/>
      <c r="AH30" s="843"/>
    </row>
    <row r="31" spans="1:37" x14ac:dyDescent="0.2">
      <c r="A31" s="995"/>
      <c r="B31" s="995"/>
      <c r="C31" s="995"/>
      <c r="D31" s="995"/>
      <c r="E31" s="872"/>
      <c r="F31" s="872"/>
      <c r="G31" s="872"/>
      <c r="H31" s="872"/>
      <c r="I31" s="851"/>
      <c r="J31" s="872"/>
      <c r="K31" s="856"/>
      <c r="L31" s="872"/>
      <c r="M31" s="872"/>
      <c r="N31" s="871"/>
      <c r="O31" s="854"/>
      <c r="P31" s="936"/>
      <c r="Q31" s="936"/>
      <c r="R31" s="948"/>
      <c r="S31" s="936"/>
      <c r="T31" s="936"/>
      <c r="U31" s="856"/>
      <c r="V31" s="1021"/>
      <c r="W31" s="1022"/>
      <c r="X31" s="856"/>
      <c r="Y31" s="856"/>
      <c r="Z31" s="856"/>
      <c r="AA31" s="856"/>
      <c r="AB31" s="856"/>
      <c r="AC31" s="856"/>
      <c r="AD31" s="856"/>
      <c r="AE31" s="856"/>
      <c r="AF31" s="856"/>
      <c r="AG31" s="856"/>
      <c r="AH31" s="843"/>
    </row>
    <row r="32" spans="1:37" ht="80" x14ac:dyDescent="0.2">
      <c r="A32" s="995"/>
      <c r="B32" s="995"/>
      <c r="C32" s="995"/>
      <c r="D32" s="995"/>
      <c r="E32" s="872"/>
      <c r="F32" s="872"/>
      <c r="G32" s="872"/>
      <c r="H32" s="872"/>
      <c r="I32" s="851"/>
      <c r="J32" s="872"/>
      <c r="K32" s="856"/>
      <c r="L32" s="872"/>
      <c r="M32" s="872"/>
      <c r="N32" s="871"/>
      <c r="O32" s="854"/>
      <c r="P32" s="936"/>
      <c r="Q32" s="936"/>
      <c r="R32" s="60" t="s">
        <v>98</v>
      </c>
      <c r="S32" s="60" t="s">
        <v>99</v>
      </c>
      <c r="T32" s="60" t="s">
        <v>100</v>
      </c>
      <c r="U32" s="61" t="s">
        <v>24</v>
      </c>
      <c r="V32" s="52" t="s">
        <v>101</v>
      </c>
      <c r="W32" s="53">
        <v>2018</v>
      </c>
      <c r="X32" s="856"/>
      <c r="Y32" s="856"/>
      <c r="Z32" s="856"/>
      <c r="AA32" s="856"/>
      <c r="AB32" s="856"/>
      <c r="AC32" s="856"/>
      <c r="AD32" s="856"/>
      <c r="AE32" s="856"/>
      <c r="AF32" s="856"/>
      <c r="AG32" s="856"/>
      <c r="AH32" s="843"/>
    </row>
    <row r="33" spans="1:34" ht="96" x14ac:dyDescent="0.2">
      <c r="A33" s="995"/>
      <c r="B33" s="995"/>
      <c r="C33" s="995"/>
      <c r="D33" s="995"/>
      <c r="E33" s="872"/>
      <c r="F33" s="872"/>
      <c r="G33" s="872"/>
      <c r="H33" s="872"/>
      <c r="I33" s="851"/>
      <c r="J33" s="872"/>
      <c r="K33" s="856"/>
      <c r="L33" s="872"/>
      <c r="M33" s="872"/>
      <c r="N33" s="871"/>
      <c r="O33" s="854"/>
      <c r="P33" s="936"/>
      <c r="Q33" s="936"/>
      <c r="R33" s="75" t="s">
        <v>543</v>
      </c>
      <c r="S33" s="60" t="s">
        <v>103</v>
      </c>
      <c r="T33" s="60" t="s">
        <v>104</v>
      </c>
      <c r="U33" s="61" t="s">
        <v>24</v>
      </c>
      <c r="V33" s="73">
        <v>0.223</v>
      </c>
      <c r="W33" s="71">
        <v>2018</v>
      </c>
      <c r="X33" s="856"/>
      <c r="Y33" s="856"/>
      <c r="Z33" s="856"/>
      <c r="AA33" s="856"/>
      <c r="AB33" s="856"/>
      <c r="AC33" s="856"/>
      <c r="AD33" s="856"/>
      <c r="AE33" s="856"/>
      <c r="AF33" s="856"/>
      <c r="AG33" s="856"/>
      <c r="AH33" s="843"/>
    </row>
    <row r="34" spans="1:34" ht="15" customHeight="1" x14ac:dyDescent="0.2">
      <c r="A34" s="995" t="s">
        <v>532</v>
      </c>
      <c r="B34" s="995" t="s">
        <v>538</v>
      </c>
      <c r="C34" s="995" t="s">
        <v>545</v>
      </c>
      <c r="D34" s="995"/>
      <c r="E34" s="996" t="s">
        <v>572</v>
      </c>
      <c r="F34" s="996" t="s">
        <v>573</v>
      </c>
      <c r="G34" s="872" t="s">
        <v>574</v>
      </c>
      <c r="H34" s="872" t="s">
        <v>24</v>
      </c>
      <c r="I34" s="892">
        <v>0</v>
      </c>
      <c r="J34" s="872">
        <v>2017</v>
      </c>
      <c r="K34" s="856">
        <v>3</v>
      </c>
      <c r="L34" s="872">
        <v>3</v>
      </c>
      <c r="M34" s="872">
        <v>3</v>
      </c>
      <c r="N34" s="851">
        <v>1</v>
      </c>
      <c r="O34" s="855">
        <v>0.5</v>
      </c>
      <c r="P34" s="936" t="s">
        <v>114</v>
      </c>
      <c r="Q34" s="936" t="s">
        <v>115</v>
      </c>
      <c r="R34" s="962" t="s">
        <v>66</v>
      </c>
      <c r="S34" s="962" t="s">
        <v>67</v>
      </c>
      <c r="T34" s="962" t="s">
        <v>68</v>
      </c>
      <c r="U34" s="853" t="s">
        <v>69</v>
      </c>
      <c r="V34" s="1015">
        <v>4.7E-2</v>
      </c>
      <c r="W34" s="1014">
        <v>2018</v>
      </c>
      <c r="X34" s="856">
        <v>3</v>
      </c>
      <c r="Y34" s="856">
        <v>3</v>
      </c>
      <c r="Z34" s="856">
        <v>3</v>
      </c>
      <c r="AA34" s="856">
        <v>3</v>
      </c>
      <c r="AB34" s="856">
        <v>3</v>
      </c>
      <c r="AC34" s="856">
        <v>3</v>
      </c>
      <c r="AD34" s="856">
        <v>3</v>
      </c>
      <c r="AE34" s="856">
        <v>3</v>
      </c>
      <c r="AF34" s="856">
        <v>3</v>
      </c>
      <c r="AG34" s="856" t="s">
        <v>544</v>
      </c>
      <c r="AH34" s="843"/>
    </row>
    <row r="35" spans="1:34" x14ac:dyDescent="0.2">
      <c r="A35" s="995"/>
      <c r="B35" s="995"/>
      <c r="C35" s="995"/>
      <c r="D35" s="995"/>
      <c r="E35" s="996"/>
      <c r="F35" s="996"/>
      <c r="G35" s="872"/>
      <c r="H35" s="872"/>
      <c r="I35" s="892"/>
      <c r="J35" s="872"/>
      <c r="K35" s="856"/>
      <c r="L35" s="872"/>
      <c r="M35" s="872"/>
      <c r="N35" s="872"/>
      <c r="O35" s="856"/>
      <c r="P35" s="936"/>
      <c r="Q35" s="936"/>
      <c r="R35" s="962"/>
      <c r="S35" s="962"/>
      <c r="T35" s="962"/>
      <c r="U35" s="853"/>
      <c r="V35" s="1015"/>
      <c r="W35" s="1014"/>
      <c r="X35" s="856"/>
      <c r="Y35" s="856"/>
      <c r="Z35" s="856"/>
      <c r="AA35" s="856"/>
      <c r="AB35" s="856"/>
      <c r="AC35" s="856"/>
      <c r="AD35" s="856"/>
      <c r="AE35" s="856"/>
      <c r="AF35" s="856"/>
      <c r="AG35" s="856"/>
      <c r="AH35" s="843"/>
    </row>
    <row r="36" spans="1:34" x14ac:dyDescent="0.2">
      <c r="A36" s="995"/>
      <c r="B36" s="995"/>
      <c r="C36" s="995"/>
      <c r="D36" s="995"/>
      <c r="E36" s="996"/>
      <c r="F36" s="996"/>
      <c r="G36" s="872"/>
      <c r="H36" s="872"/>
      <c r="I36" s="892"/>
      <c r="J36" s="872"/>
      <c r="K36" s="856"/>
      <c r="L36" s="872"/>
      <c r="M36" s="872"/>
      <c r="N36" s="872"/>
      <c r="O36" s="856"/>
      <c r="P36" s="936"/>
      <c r="Q36" s="936"/>
      <c r="R36" s="962"/>
      <c r="S36" s="962"/>
      <c r="T36" s="962"/>
      <c r="U36" s="853"/>
      <c r="V36" s="1015"/>
      <c r="W36" s="1014"/>
      <c r="X36" s="856"/>
      <c r="Y36" s="856"/>
      <c r="Z36" s="856"/>
      <c r="AA36" s="856"/>
      <c r="AB36" s="856"/>
      <c r="AC36" s="856"/>
      <c r="AD36" s="856"/>
      <c r="AE36" s="856"/>
      <c r="AF36" s="856"/>
      <c r="AG36" s="856"/>
      <c r="AH36" s="843"/>
    </row>
    <row r="37" spans="1:34" ht="15" customHeight="1" x14ac:dyDescent="0.2">
      <c r="A37" s="995"/>
      <c r="B37" s="995"/>
      <c r="C37" s="995"/>
      <c r="D37" s="995"/>
      <c r="E37" s="996"/>
      <c r="F37" s="996"/>
      <c r="G37" s="872"/>
      <c r="H37" s="872"/>
      <c r="I37" s="892"/>
      <c r="J37" s="872"/>
      <c r="K37" s="856"/>
      <c r="L37" s="872"/>
      <c r="M37" s="872"/>
      <c r="N37" s="872"/>
      <c r="O37" s="856"/>
      <c r="P37" s="936"/>
      <c r="Q37" s="936"/>
      <c r="R37" s="962"/>
      <c r="S37" s="962"/>
      <c r="T37" s="962"/>
      <c r="U37" s="853"/>
      <c r="V37" s="1015"/>
      <c r="W37" s="1014"/>
      <c r="X37" s="856"/>
      <c r="Y37" s="856"/>
      <c r="Z37" s="856"/>
      <c r="AA37" s="856"/>
      <c r="AB37" s="856"/>
      <c r="AC37" s="856"/>
      <c r="AD37" s="856"/>
      <c r="AE37" s="856"/>
      <c r="AF37" s="856"/>
      <c r="AG37" s="856"/>
      <c r="AH37" s="843"/>
    </row>
    <row r="38" spans="1:34" x14ac:dyDescent="0.2">
      <c r="A38" s="995"/>
      <c r="B38" s="995"/>
      <c r="C38" s="995"/>
      <c r="D38" s="995"/>
      <c r="E38" s="996"/>
      <c r="F38" s="996"/>
      <c r="G38" s="872"/>
      <c r="H38" s="872"/>
      <c r="I38" s="892"/>
      <c r="J38" s="872"/>
      <c r="K38" s="856"/>
      <c r="L38" s="872"/>
      <c r="M38" s="872"/>
      <c r="N38" s="872"/>
      <c r="O38" s="856"/>
      <c r="P38" s="936"/>
      <c r="Q38" s="936"/>
      <c r="R38" s="962"/>
      <c r="S38" s="962"/>
      <c r="T38" s="962"/>
      <c r="U38" s="853"/>
      <c r="V38" s="1015"/>
      <c r="W38" s="1014"/>
      <c r="X38" s="856"/>
      <c r="Y38" s="856"/>
      <c r="Z38" s="856"/>
      <c r="AA38" s="856"/>
      <c r="AB38" s="856"/>
      <c r="AC38" s="856"/>
      <c r="AD38" s="856"/>
      <c r="AE38" s="856"/>
      <c r="AF38" s="856"/>
      <c r="AG38" s="856"/>
      <c r="AH38" s="843"/>
    </row>
    <row r="39" spans="1:34" x14ac:dyDescent="0.2">
      <c r="A39" s="995"/>
      <c r="B39" s="995"/>
      <c r="C39" s="995"/>
      <c r="D39" s="995"/>
      <c r="E39" s="996"/>
      <c r="F39" s="996"/>
      <c r="G39" s="872"/>
      <c r="H39" s="872"/>
      <c r="I39" s="892"/>
      <c r="J39" s="872"/>
      <c r="K39" s="856"/>
      <c r="L39" s="872"/>
      <c r="M39" s="872"/>
      <c r="N39" s="872"/>
      <c r="O39" s="856"/>
      <c r="P39" s="936"/>
      <c r="Q39" s="936"/>
      <c r="R39" s="962"/>
      <c r="S39" s="962"/>
      <c r="T39" s="962"/>
      <c r="U39" s="853"/>
      <c r="V39" s="1015"/>
      <c r="W39" s="1014"/>
      <c r="X39" s="856"/>
      <c r="Y39" s="856"/>
      <c r="Z39" s="856"/>
      <c r="AA39" s="856"/>
      <c r="AB39" s="856"/>
      <c r="AC39" s="856"/>
      <c r="AD39" s="856"/>
      <c r="AE39" s="856"/>
      <c r="AF39" s="856"/>
      <c r="AG39" s="856"/>
      <c r="AH39" s="843"/>
    </row>
    <row r="40" spans="1:34" ht="15" customHeight="1" x14ac:dyDescent="0.2">
      <c r="A40" s="995"/>
      <c r="B40" s="995"/>
      <c r="C40" s="995"/>
      <c r="D40" s="995"/>
      <c r="E40" s="996"/>
      <c r="F40" s="996"/>
      <c r="G40" s="872"/>
      <c r="H40" s="872"/>
      <c r="I40" s="892"/>
      <c r="J40" s="872"/>
      <c r="K40" s="856"/>
      <c r="L40" s="872"/>
      <c r="M40" s="872"/>
      <c r="N40" s="872"/>
      <c r="O40" s="856"/>
      <c r="P40" s="936"/>
      <c r="Q40" s="936"/>
      <c r="R40" s="962"/>
      <c r="S40" s="962"/>
      <c r="T40" s="962"/>
      <c r="U40" s="853"/>
      <c r="V40" s="1015"/>
      <c r="W40" s="1014"/>
      <c r="X40" s="856"/>
      <c r="Y40" s="856"/>
      <c r="Z40" s="856"/>
      <c r="AA40" s="856"/>
      <c r="AB40" s="856"/>
      <c r="AC40" s="856"/>
      <c r="AD40" s="856"/>
      <c r="AE40" s="856"/>
      <c r="AF40" s="856"/>
      <c r="AG40" s="856"/>
      <c r="AH40" s="843"/>
    </row>
    <row r="41" spans="1:34" x14ac:dyDescent="0.2">
      <c r="A41" s="995"/>
      <c r="B41" s="995"/>
      <c r="C41" s="995"/>
      <c r="D41" s="995"/>
      <c r="E41" s="996"/>
      <c r="F41" s="996"/>
      <c r="G41" s="872"/>
      <c r="H41" s="872"/>
      <c r="I41" s="892"/>
      <c r="J41" s="872"/>
      <c r="K41" s="856"/>
      <c r="L41" s="872"/>
      <c r="M41" s="872"/>
      <c r="N41" s="872"/>
      <c r="O41" s="856"/>
      <c r="P41" s="936"/>
      <c r="Q41" s="936"/>
      <c r="R41" s="962" t="s">
        <v>71</v>
      </c>
      <c r="S41" s="962" t="s">
        <v>72</v>
      </c>
      <c r="T41" s="962" t="s">
        <v>93</v>
      </c>
      <c r="U41" s="853" t="s">
        <v>69</v>
      </c>
      <c r="V41" s="1015">
        <v>0.41170000000000001</v>
      </c>
      <c r="W41" s="1014">
        <v>2018</v>
      </c>
      <c r="X41" s="856"/>
      <c r="Y41" s="856"/>
      <c r="Z41" s="856"/>
      <c r="AA41" s="856"/>
      <c r="AB41" s="856"/>
      <c r="AC41" s="856"/>
      <c r="AD41" s="856"/>
      <c r="AE41" s="856"/>
      <c r="AF41" s="856"/>
      <c r="AG41" s="856"/>
      <c r="AH41" s="843"/>
    </row>
    <row r="42" spans="1:34" x14ac:dyDescent="0.2">
      <c r="A42" s="995"/>
      <c r="B42" s="995"/>
      <c r="C42" s="995"/>
      <c r="D42" s="995"/>
      <c r="E42" s="996"/>
      <c r="F42" s="996"/>
      <c r="G42" s="872"/>
      <c r="H42" s="872"/>
      <c r="I42" s="892"/>
      <c r="J42" s="872"/>
      <c r="K42" s="856"/>
      <c r="L42" s="872"/>
      <c r="M42" s="872"/>
      <c r="N42" s="872"/>
      <c r="O42" s="856"/>
      <c r="P42" s="936"/>
      <c r="Q42" s="936"/>
      <c r="R42" s="962"/>
      <c r="S42" s="962"/>
      <c r="T42" s="962"/>
      <c r="U42" s="853"/>
      <c r="V42" s="1015"/>
      <c r="W42" s="1014"/>
      <c r="X42" s="856"/>
      <c r="Y42" s="856"/>
      <c r="Z42" s="856"/>
      <c r="AA42" s="856"/>
      <c r="AB42" s="856"/>
      <c r="AC42" s="856"/>
      <c r="AD42" s="856"/>
      <c r="AE42" s="856"/>
      <c r="AF42" s="856"/>
      <c r="AG42" s="856"/>
      <c r="AH42" s="843"/>
    </row>
    <row r="43" spans="1:34" ht="15" customHeight="1" x14ac:dyDescent="0.2">
      <c r="A43" s="995"/>
      <c r="B43" s="995"/>
      <c r="C43" s="995"/>
      <c r="D43" s="995"/>
      <c r="E43" s="996"/>
      <c r="F43" s="996"/>
      <c r="G43" s="872"/>
      <c r="H43" s="872"/>
      <c r="I43" s="892"/>
      <c r="J43" s="872"/>
      <c r="K43" s="856"/>
      <c r="L43" s="872"/>
      <c r="M43" s="872"/>
      <c r="N43" s="872"/>
      <c r="O43" s="856"/>
      <c r="P43" s="936"/>
      <c r="Q43" s="936"/>
      <c r="R43" s="962"/>
      <c r="S43" s="962"/>
      <c r="T43" s="962"/>
      <c r="U43" s="853"/>
      <c r="V43" s="1015"/>
      <c r="W43" s="1014"/>
      <c r="X43" s="856"/>
      <c r="Y43" s="856"/>
      <c r="Z43" s="856"/>
      <c r="AA43" s="856"/>
      <c r="AB43" s="856"/>
      <c r="AC43" s="856"/>
      <c r="AD43" s="856"/>
      <c r="AE43" s="856"/>
      <c r="AF43" s="856"/>
      <c r="AG43" s="856"/>
      <c r="AH43" s="843"/>
    </row>
    <row r="44" spans="1:34" x14ac:dyDescent="0.2">
      <c r="A44" s="995"/>
      <c r="B44" s="995"/>
      <c r="C44" s="995"/>
      <c r="D44" s="995"/>
      <c r="E44" s="996"/>
      <c r="F44" s="996"/>
      <c r="G44" s="872"/>
      <c r="H44" s="872"/>
      <c r="I44" s="892"/>
      <c r="J44" s="872"/>
      <c r="K44" s="856"/>
      <c r="L44" s="872"/>
      <c r="M44" s="872"/>
      <c r="N44" s="872"/>
      <c r="O44" s="856"/>
      <c r="P44" s="936"/>
      <c r="Q44" s="936"/>
      <c r="R44" s="962"/>
      <c r="S44" s="962"/>
      <c r="T44" s="962"/>
      <c r="U44" s="853"/>
      <c r="V44" s="1015"/>
      <c r="W44" s="1014"/>
      <c r="X44" s="856"/>
      <c r="Y44" s="856"/>
      <c r="Z44" s="856"/>
      <c r="AA44" s="856"/>
      <c r="AB44" s="856"/>
      <c r="AC44" s="856"/>
      <c r="AD44" s="856"/>
      <c r="AE44" s="856"/>
      <c r="AF44" s="856"/>
      <c r="AG44" s="856"/>
      <c r="AH44" s="843"/>
    </row>
    <row r="45" spans="1:34" x14ac:dyDescent="0.2">
      <c r="A45" s="995"/>
      <c r="B45" s="995"/>
      <c r="C45" s="995"/>
      <c r="D45" s="995"/>
      <c r="E45" s="996"/>
      <c r="F45" s="996"/>
      <c r="G45" s="872"/>
      <c r="H45" s="872"/>
      <c r="I45" s="892"/>
      <c r="J45" s="872"/>
      <c r="K45" s="856"/>
      <c r="L45" s="872"/>
      <c r="M45" s="872"/>
      <c r="N45" s="872"/>
      <c r="O45" s="856"/>
      <c r="P45" s="936"/>
      <c r="Q45" s="936"/>
      <c r="R45" s="962"/>
      <c r="S45" s="962"/>
      <c r="T45" s="962"/>
      <c r="U45" s="853"/>
      <c r="V45" s="1015"/>
      <c r="W45" s="1014"/>
      <c r="X45" s="856"/>
      <c r="Y45" s="856"/>
      <c r="Z45" s="856"/>
      <c r="AA45" s="856"/>
      <c r="AB45" s="856"/>
      <c r="AC45" s="856"/>
      <c r="AD45" s="856"/>
      <c r="AE45" s="856"/>
      <c r="AF45" s="856"/>
      <c r="AG45" s="856"/>
      <c r="AH45" s="843"/>
    </row>
    <row r="46" spans="1:34" ht="15" customHeight="1" x14ac:dyDescent="0.2">
      <c r="A46" s="995"/>
      <c r="B46" s="995"/>
      <c r="C46" s="995"/>
      <c r="D46" s="995"/>
      <c r="E46" s="996"/>
      <c r="F46" s="996"/>
      <c r="G46" s="872"/>
      <c r="H46" s="872"/>
      <c r="I46" s="892"/>
      <c r="J46" s="872"/>
      <c r="K46" s="856"/>
      <c r="L46" s="872"/>
      <c r="M46" s="872"/>
      <c r="N46" s="872"/>
      <c r="O46" s="856"/>
      <c r="P46" s="936"/>
      <c r="Q46" s="936"/>
      <c r="R46" s="962"/>
      <c r="S46" s="962"/>
      <c r="T46" s="962"/>
      <c r="U46" s="853"/>
      <c r="V46" s="1015"/>
      <c r="W46" s="1014"/>
      <c r="X46" s="856"/>
      <c r="Y46" s="856"/>
      <c r="Z46" s="856"/>
      <c r="AA46" s="856"/>
      <c r="AB46" s="856"/>
      <c r="AC46" s="856"/>
      <c r="AD46" s="856"/>
      <c r="AE46" s="856"/>
      <c r="AF46" s="856"/>
      <c r="AG46" s="856"/>
      <c r="AH46" s="843"/>
    </row>
    <row r="47" spans="1:34" x14ac:dyDescent="0.2">
      <c r="A47" s="995"/>
      <c r="B47" s="995"/>
      <c r="C47" s="995"/>
      <c r="D47" s="995"/>
      <c r="E47" s="996"/>
      <c r="F47" s="996"/>
      <c r="G47" s="872"/>
      <c r="H47" s="872"/>
      <c r="I47" s="892"/>
      <c r="J47" s="872"/>
      <c r="K47" s="856"/>
      <c r="L47" s="872"/>
      <c r="M47" s="872"/>
      <c r="N47" s="872"/>
      <c r="O47" s="856"/>
      <c r="P47" s="936"/>
      <c r="Q47" s="936"/>
      <c r="R47" s="962" t="s">
        <v>73</v>
      </c>
      <c r="S47" s="962" t="s">
        <v>74</v>
      </c>
      <c r="T47" s="962" t="s">
        <v>75</v>
      </c>
      <c r="U47" s="853" t="s">
        <v>69</v>
      </c>
      <c r="V47" s="1015">
        <v>8.48E-2</v>
      </c>
      <c r="W47" s="1014">
        <v>2018</v>
      </c>
      <c r="X47" s="856"/>
      <c r="Y47" s="856"/>
      <c r="Z47" s="856"/>
      <c r="AA47" s="856"/>
      <c r="AB47" s="856"/>
      <c r="AC47" s="856"/>
      <c r="AD47" s="856"/>
      <c r="AE47" s="856"/>
      <c r="AF47" s="856"/>
      <c r="AG47" s="856"/>
      <c r="AH47" s="843"/>
    </row>
    <row r="48" spans="1:34" x14ac:dyDescent="0.2">
      <c r="A48" s="995"/>
      <c r="B48" s="995"/>
      <c r="C48" s="995"/>
      <c r="D48" s="995"/>
      <c r="E48" s="996"/>
      <c r="F48" s="996"/>
      <c r="G48" s="872"/>
      <c r="H48" s="872"/>
      <c r="I48" s="892"/>
      <c r="J48" s="872"/>
      <c r="K48" s="856"/>
      <c r="L48" s="872"/>
      <c r="M48" s="872"/>
      <c r="N48" s="872"/>
      <c r="O48" s="856"/>
      <c r="P48" s="936"/>
      <c r="Q48" s="936"/>
      <c r="R48" s="962"/>
      <c r="S48" s="962"/>
      <c r="T48" s="962"/>
      <c r="U48" s="853"/>
      <c r="V48" s="1015"/>
      <c r="W48" s="1014"/>
      <c r="X48" s="856"/>
      <c r="Y48" s="856"/>
      <c r="Z48" s="856"/>
      <c r="AA48" s="856"/>
      <c r="AB48" s="856"/>
      <c r="AC48" s="856"/>
      <c r="AD48" s="856"/>
      <c r="AE48" s="856"/>
      <c r="AF48" s="856"/>
      <c r="AG48" s="856"/>
      <c r="AH48" s="843"/>
    </row>
    <row r="49" spans="1:34" ht="15" customHeight="1" x14ac:dyDescent="0.2">
      <c r="A49" s="995"/>
      <c r="B49" s="995"/>
      <c r="C49" s="995"/>
      <c r="D49" s="995"/>
      <c r="E49" s="996"/>
      <c r="F49" s="996"/>
      <c r="G49" s="872"/>
      <c r="H49" s="872"/>
      <c r="I49" s="892"/>
      <c r="J49" s="872"/>
      <c r="K49" s="856"/>
      <c r="L49" s="872"/>
      <c r="M49" s="872"/>
      <c r="N49" s="872"/>
      <c r="O49" s="856"/>
      <c r="P49" s="936"/>
      <c r="Q49" s="936"/>
      <c r="R49" s="962"/>
      <c r="S49" s="962"/>
      <c r="T49" s="962"/>
      <c r="U49" s="853"/>
      <c r="V49" s="1015"/>
      <c r="W49" s="1014"/>
      <c r="X49" s="856"/>
      <c r="Y49" s="856"/>
      <c r="Z49" s="856"/>
      <c r="AA49" s="856"/>
      <c r="AB49" s="856"/>
      <c r="AC49" s="856"/>
      <c r="AD49" s="856"/>
      <c r="AE49" s="856"/>
      <c r="AF49" s="856"/>
      <c r="AG49" s="856"/>
      <c r="AH49" s="843"/>
    </row>
    <row r="50" spans="1:34" x14ac:dyDescent="0.2">
      <c r="A50" s="995"/>
      <c r="B50" s="995"/>
      <c r="C50" s="995"/>
      <c r="D50" s="995"/>
      <c r="E50" s="996"/>
      <c r="F50" s="996"/>
      <c r="G50" s="872"/>
      <c r="H50" s="872"/>
      <c r="I50" s="892"/>
      <c r="J50" s="872"/>
      <c r="K50" s="856"/>
      <c r="L50" s="872"/>
      <c r="M50" s="872"/>
      <c r="N50" s="872"/>
      <c r="O50" s="856"/>
      <c r="P50" s="936"/>
      <c r="Q50" s="936"/>
      <c r="R50" s="962"/>
      <c r="S50" s="962"/>
      <c r="T50" s="962"/>
      <c r="U50" s="853"/>
      <c r="V50" s="1015"/>
      <c r="W50" s="1014"/>
      <c r="X50" s="856"/>
      <c r="Y50" s="856"/>
      <c r="Z50" s="856"/>
      <c r="AA50" s="856"/>
      <c r="AB50" s="856"/>
      <c r="AC50" s="856"/>
      <c r="AD50" s="856"/>
      <c r="AE50" s="856"/>
      <c r="AF50" s="856"/>
      <c r="AG50" s="856"/>
      <c r="AH50" s="843"/>
    </row>
    <row r="51" spans="1:34" x14ac:dyDescent="0.2">
      <c r="A51" s="995"/>
      <c r="B51" s="995"/>
      <c r="C51" s="995"/>
      <c r="D51" s="995"/>
      <c r="E51" s="996"/>
      <c r="F51" s="996"/>
      <c r="G51" s="872"/>
      <c r="H51" s="872"/>
      <c r="I51" s="892"/>
      <c r="J51" s="872"/>
      <c r="K51" s="856"/>
      <c r="L51" s="872"/>
      <c r="M51" s="872"/>
      <c r="N51" s="872"/>
      <c r="O51" s="856"/>
      <c r="P51" s="936"/>
      <c r="Q51" s="936"/>
      <c r="R51" s="962"/>
      <c r="S51" s="962"/>
      <c r="T51" s="962"/>
      <c r="U51" s="853"/>
      <c r="V51" s="1015"/>
      <c r="W51" s="1014"/>
      <c r="X51" s="856"/>
      <c r="Y51" s="856"/>
      <c r="Z51" s="856"/>
      <c r="AA51" s="856"/>
      <c r="AB51" s="856"/>
      <c r="AC51" s="856"/>
      <c r="AD51" s="856"/>
      <c r="AE51" s="856"/>
      <c r="AF51" s="856"/>
      <c r="AG51" s="856"/>
      <c r="AH51" s="843"/>
    </row>
    <row r="52" spans="1:34" ht="15" customHeight="1" x14ac:dyDescent="0.2">
      <c r="A52" s="995"/>
      <c r="B52" s="995"/>
      <c r="C52" s="995"/>
      <c r="D52" s="995"/>
      <c r="E52" s="996"/>
      <c r="F52" s="996"/>
      <c r="G52" s="872"/>
      <c r="H52" s="872"/>
      <c r="I52" s="892"/>
      <c r="J52" s="872"/>
      <c r="K52" s="856"/>
      <c r="L52" s="872"/>
      <c r="M52" s="872"/>
      <c r="N52" s="872"/>
      <c r="O52" s="856"/>
      <c r="P52" s="936"/>
      <c r="Q52" s="936"/>
      <c r="R52" s="872" t="s">
        <v>546</v>
      </c>
      <c r="S52" s="872" t="s">
        <v>77</v>
      </c>
      <c r="T52" s="872" t="s">
        <v>94</v>
      </c>
      <c r="U52" s="979" t="s">
        <v>78</v>
      </c>
      <c r="V52" s="932">
        <v>0.307</v>
      </c>
      <c r="W52" s="979">
        <v>2018</v>
      </c>
      <c r="X52" s="856"/>
      <c r="Y52" s="856"/>
      <c r="Z52" s="856"/>
      <c r="AA52" s="856"/>
      <c r="AB52" s="856"/>
      <c r="AC52" s="856"/>
      <c r="AD52" s="856"/>
      <c r="AE52" s="856"/>
      <c r="AF52" s="856"/>
      <c r="AG52" s="856"/>
      <c r="AH52" s="843"/>
    </row>
    <row r="53" spans="1:34" x14ac:dyDescent="0.2">
      <c r="A53" s="995"/>
      <c r="B53" s="995"/>
      <c r="C53" s="995"/>
      <c r="D53" s="995"/>
      <c r="E53" s="996"/>
      <c r="F53" s="996"/>
      <c r="G53" s="872"/>
      <c r="H53" s="872"/>
      <c r="I53" s="892"/>
      <c r="J53" s="872"/>
      <c r="K53" s="856"/>
      <c r="L53" s="872"/>
      <c r="M53" s="872"/>
      <c r="N53" s="872"/>
      <c r="O53" s="856"/>
      <c r="P53" s="936"/>
      <c r="Q53" s="936"/>
      <c r="R53" s="872"/>
      <c r="S53" s="872"/>
      <c r="T53" s="872"/>
      <c r="U53" s="979"/>
      <c r="V53" s="932"/>
      <c r="W53" s="979"/>
      <c r="X53" s="856"/>
      <c r="Y53" s="856"/>
      <c r="Z53" s="856"/>
      <c r="AA53" s="856"/>
      <c r="AB53" s="856"/>
      <c r="AC53" s="856"/>
      <c r="AD53" s="856"/>
      <c r="AE53" s="856"/>
      <c r="AF53" s="856"/>
      <c r="AG53" s="856"/>
      <c r="AH53" s="843"/>
    </row>
    <row r="54" spans="1:34" x14ac:dyDescent="0.2">
      <c r="A54" s="995"/>
      <c r="B54" s="995"/>
      <c r="C54" s="995"/>
      <c r="D54" s="995"/>
      <c r="E54" s="996"/>
      <c r="F54" s="996"/>
      <c r="G54" s="872"/>
      <c r="H54" s="872"/>
      <c r="I54" s="892"/>
      <c r="J54" s="872"/>
      <c r="K54" s="856"/>
      <c r="L54" s="872"/>
      <c r="M54" s="872"/>
      <c r="N54" s="872"/>
      <c r="O54" s="856"/>
      <c r="P54" s="936"/>
      <c r="Q54" s="936"/>
      <c r="R54" s="872"/>
      <c r="S54" s="872"/>
      <c r="T54" s="872"/>
      <c r="U54" s="979"/>
      <c r="V54" s="932"/>
      <c r="W54" s="979"/>
      <c r="X54" s="856"/>
      <c r="Y54" s="856"/>
      <c r="Z54" s="856"/>
      <c r="AA54" s="856"/>
      <c r="AB54" s="856"/>
      <c r="AC54" s="856"/>
      <c r="AD54" s="856"/>
      <c r="AE54" s="856"/>
      <c r="AF54" s="856"/>
      <c r="AG54" s="856"/>
      <c r="AH54" s="843"/>
    </row>
    <row r="55" spans="1:34" ht="99.75" customHeight="1" x14ac:dyDescent="0.2">
      <c r="A55" s="995" t="s">
        <v>532</v>
      </c>
      <c r="B55" s="995" t="s">
        <v>538</v>
      </c>
      <c r="C55" s="995" t="s">
        <v>533</v>
      </c>
      <c r="D55" s="995"/>
      <c r="E55" s="872" t="s">
        <v>541</v>
      </c>
      <c r="F55" s="872" t="s">
        <v>539</v>
      </c>
      <c r="G55" s="872" t="s">
        <v>540</v>
      </c>
      <c r="H55" s="872" t="s">
        <v>24</v>
      </c>
      <c r="I55" s="851">
        <v>0.49</v>
      </c>
      <c r="J55" s="872">
        <v>2018</v>
      </c>
      <c r="K55" s="856" t="s">
        <v>542</v>
      </c>
      <c r="L55" s="872">
        <v>332</v>
      </c>
      <c r="M55" s="872">
        <v>4520</v>
      </c>
      <c r="N55" s="871">
        <f>L55/M55</f>
        <v>7.3451327433628325E-2</v>
      </c>
      <c r="O55" s="854">
        <f>(N55/K55)/2</f>
        <v>0.24648096454237695</v>
      </c>
      <c r="P55" s="936" t="s">
        <v>108</v>
      </c>
      <c r="Q55" s="936" t="s">
        <v>109</v>
      </c>
      <c r="R55" s="68" t="s">
        <v>79</v>
      </c>
      <c r="S55" s="68" t="s">
        <v>80</v>
      </c>
      <c r="T55" s="68" t="s">
        <v>81</v>
      </c>
      <c r="U55" s="68" t="s">
        <v>82</v>
      </c>
      <c r="V55" s="54">
        <v>0.31</v>
      </c>
      <c r="W55" s="66">
        <v>2018</v>
      </c>
      <c r="X55" s="856" t="s">
        <v>542</v>
      </c>
      <c r="Y55" s="909">
        <v>7.3999999999999996E-2</v>
      </c>
      <c r="Z55" s="909">
        <v>7.3999999999999996E-2</v>
      </c>
      <c r="AA55" s="909">
        <v>9.9000000000000005E-2</v>
      </c>
      <c r="AB55" s="909">
        <v>9.9000000000000005E-2</v>
      </c>
      <c r="AC55" s="909">
        <v>0.124</v>
      </c>
      <c r="AD55" s="856">
        <v>12.4</v>
      </c>
      <c r="AE55" s="856">
        <v>14.9</v>
      </c>
      <c r="AF55" s="856">
        <v>14.9</v>
      </c>
      <c r="AG55" s="856" t="s">
        <v>544</v>
      </c>
      <c r="AH55" s="843"/>
    </row>
    <row r="56" spans="1:34" x14ac:dyDescent="0.2">
      <c r="A56" s="995"/>
      <c r="B56" s="995"/>
      <c r="C56" s="995"/>
      <c r="D56" s="995"/>
      <c r="E56" s="872"/>
      <c r="F56" s="872"/>
      <c r="G56" s="872"/>
      <c r="H56" s="872"/>
      <c r="I56" s="851"/>
      <c r="J56" s="872"/>
      <c r="K56" s="856"/>
      <c r="L56" s="872"/>
      <c r="M56" s="872"/>
      <c r="N56" s="871"/>
      <c r="O56" s="854"/>
      <c r="P56" s="936"/>
      <c r="Q56" s="936"/>
      <c r="R56" s="872" t="s">
        <v>83</v>
      </c>
      <c r="S56" s="872" t="s">
        <v>84</v>
      </c>
      <c r="T56" s="872" t="s">
        <v>85</v>
      </c>
      <c r="U56" s="979" t="s">
        <v>24</v>
      </c>
      <c r="V56" s="932">
        <v>4.1599999999999998E-2</v>
      </c>
      <c r="W56" s="935">
        <v>2018</v>
      </c>
      <c r="X56" s="856"/>
      <c r="Y56" s="856"/>
      <c r="Z56" s="856"/>
      <c r="AA56" s="856"/>
      <c r="AB56" s="856"/>
      <c r="AC56" s="856"/>
      <c r="AD56" s="856"/>
      <c r="AE56" s="856"/>
      <c r="AF56" s="856"/>
      <c r="AG56" s="856"/>
      <c r="AH56" s="843"/>
    </row>
    <row r="57" spans="1:34" x14ac:dyDescent="0.2">
      <c r="A57" s="995"/>
      <c r="B57" s="995"/>
      <c r="C57" s="995"/>
      <c r="D57" s="995"/>
      <c r="E57" s="872"/>
      <c r="F57" s="872"/>
      <c r="G57" s="872"/>
      <c r="H57" s="872"/>
      <c r="I57" s="851"/>
      <c r="J57" s="872"/>
      <c r="K57" s="856"/>
      <c r="L57" s="872"/>
      <c r="M57" s="872"/>
      <c r="N57" s="871"/>
      <c r="O57" s="854"/>
      <c r="P57" s="936"/>
      <c r="Q57" s="936"/>
      <c r="R57" s="872"/>
      <c r="S57" s="872"/>
      <c r="T57" s="872"/>
      <c r="U57" s="979"/>
      <c r="V57" s="932"/>
      <c r="W57" s="935"/>
      <c r="X57" s="856"/>
      <c r="Y57" s="856"/>
      <c r="Z57" s="856"/>
      <c r="AA57" s="856"/>
      <c r="AB57" s="856"/>
      <c r="AC57" s="856"/>
      <c r="AD57" s="856"/>
      <c r="AE57" s="856"/>
      <c r="AF57" s="856"/>
      <c r="AG57" s="856"/>
      <c r="AH57" s="843"/>
    </row>
    <row r="58" spans="1:34" ht="46.5" customHeight="1" x14ac:dyDescent="0.2">
      <c r="A58" s="995"/>
      <c r="B58" s="995"/>
      <c r="C58" s="995"/>
      <c r="D58" s="995"/>
      <c r="E58" s="872"/>
      <c r="F58" s="872"/>
      <c r="G58" s="872"/>
      <c r="H58" s="872"/>
      <c r="I58" s="851"/>
      <c r="J58" s="872"/>
      <c r="K58" s="856"/>
      <c r="L58" s="872"/>
      <c r="M58" s="872"/>
      <c r="N58" s="871"/>
      <c r="O58" s="854"/>
      <c r="P58" s="936"/>
      <c r="Q58" s="936"/>
      <c r="R58" s="62" t="s">
        <v>116</v>
      </c>
      <c r="S58" s="62" t="s">
        <v>117</v>
      </c>
      <c r="T58" s="62" t="s">
        <v>118</v>
      </c>
      <c r="U58" s="80" t="s">
        <v>78</v>
      </c>
      <c r="V58" s="54">
        <v>1</v>
      </c>
      <c r="W58" s="66">
        <v>2018</v>
      </c>
      <c r="X58" s="856"/>
      <c r="Y58" s="856"/>
      <c r="Z58" s="856"/>
      <c r="AA58" s="856"/>
      <c r="AB58" s="856"/>
      <c r="AC58" s="856"/>
      <c r="AD58" s="856"/>
      <c r="AE58" s="856"/>
      <c r="AF58" s="856"/>
      <c r="AG58" s="856"/>
      <c r="AH58" s="843"/>
    </row>
    <row r="59" spans="1:34" ht="118.5" customHeight="1" x14ac:dyDescent="0.2">
      <c r="A59" s="995" t="s">
        <v>532</v>
      </c>
      <c r="B59" s="995" t="s">
        <v>112</v>
      </c>
      <c r="C59" s="995" t="s">
        <v>533</v>
      </c>
      <c r="D59" s="995"/>
      <c r="E59" s="1010" t="s">
        <v>121</v>
      </c>
      <c r="F59" s="1011" t="s">
        <v>122</v>
      </c>
      <c r="G59" s="1011" t="s">
        <v>123</v>
      </c>
      <c r="H59" s="1012" t="s">
        <v>24</v>
      </c>
      <c r="I59" s="1013">
        <v>1</v>
      </c>
      <c r="J59" s="893">
        <v>2018</v>
      </c>
      <c r="K59" s="855">
        <v>1</v>
      </c>
      <c r="L59" s="893">
        <v>20</v>
      </c>
      <c r="M59" s="893">
        <v>27</v>
      </c>
      <c r="N59" s="873">
        <f>L59/M59</f>
        <v>0.7407407407407407</v>
      </c>
      <c r="O59" s="855">
        <f>(N59/K59)/2</f>
        <v>0.37037037037037035</v>
      </c>
      <c r="P59" s="1009" t="s">
        <v>135</v>
      </c>
      <c r="Q59" s="1009" t="s">
        <v>136</v>
      </c>
      <c r="R59" s="1010" t="s">
        <v>121</v>
      </c>
      <c r="S59" s="1011" t="s">
        <v>122</v>
      </c>
      <c r="T59" s="1011" t="s">
        <v>123</v>
      </c>
      <c r="U59" s="1012" t="s">
        <v>24</v>
      </c>
      <c r="V59" s="1013">
        <v>1</v>
      </c>
      <c r="W59" s="893">
        <v>2018</v>
      </c>
      <c r="X59" s="855">
        <v>1</v>
      </c>
      <c r="Y59" s="855">
        <v>1</v>
      </c>
      <c r="Z59" s="855">
        <v>1</v>
      </c>
      <c r="AA59" s="855">
        <v>1</v>
      </c>
      <c r="AB59" s="855">
        <v>1</v>
      </c>
      <c r="AC59" s="855">
        <v>1</v>
      </c>
      <c r="AD59" s="855">
        <v>1</v>
      </c>
      <c r="AE59" s="855">
        <v>1</v>
      </c>
      <c r="AF59" s="855">
        <v>1</v>
      </c>
      <c r="AG59" s="856" t="s">
        <v>544</v>
      </c>
      <c r="AH59" s="843"/>
    </row>
    <row r="60" spans="1:34" x14ac:dyDescent="0.2">
      <c r="A60" s="995"/>
      <c r="B60" s="995"/>
      <c r="C60" s="995"/>
      <c r="D60" s="995"/>
      <c r="E60" s="1010"/>
      <c r="F60" s="1011"/>
      <c r="G60" s="1011"/>
      <c r="H60" s="1012"/>
      <c r="I60" s="1011"/>
      <c r="J60" s="893"/>
      <c r="K60" s="856"/>
      <c r="L60" s="893"/>
      <c r="M60" s="893"/>
      <c r="N60" s="873"/>
      <c r="O60" s="856"/>
      <c r="P60" s="1009"/>
      <c r="Q60" s="1009"/>
      <c r="R60" s="1010"/>
      <c r="S60" s="1011"/>
      <c r="T60" s="1011"/>
      <c r="U60" s="1012"/>
      <c r="V60" s="1011"/>
      <c r="W60" s="893"/>
      <c r="X60" s="856"/>
      <c r="Y60" s="856"/>
      <c r="Z60" s="856"/>
      <c r="AA60" s="856"/>
      <c r="AB60" s="856"/>
      <c r="AC60" s="856"/>
      <c r="AD60" s="856"/>
      <c r="AE60" s="856"/>
      <c r="AF60" s="856"/>
      <c r="AG60" s="856"/>
      <c r="AH60" s="843"/>
    </row>
    <row r="61" spans="1:34" ht="70.5" customHeight="1" x14ac:dyDescent="0.2">
      <c r="A61" s="995"/>
      <c r="B61" s="995"/>
      <c r="C61" s="995"/>
      <c r="D61" s="995"/>
      <c r="E61" s="77" t="s">
        <v>124</v>
      </c>
      <c r="F61" s="78" t="s">
        <v>125</v>
      </c>
      <c r="G61" s="78" t="s">
        <v>126</v>
      </c>
      <c r="H61" s="76" t="s">
        <v>24</v>
      </c>
      <c r="I61" s="55">
        <v>0.25800000000000001</v>
      </c>
      <c r="J61" s="76">
        <v>2018</v>
      </c>
      <c r="K61" s="83">
        <v>0.27800000000000002</v>
      </c>
      <c r="L61" s="512">
        <v>123</v>
      </c>
      <c r="M61" s="512">
        <v>1711</v>
      </c>
      <c r="N61" s="735">
        <f>L61/M61</f>
        <v>7.1887784921098777E-2</v>
      </c>
      <c r="O61" s="727">
        <f>(N61/K61)/2</f>
        <v>0.12929457719622081</v>
      </c>
      <c r="P61" s="87" t="s">
        <v>137</v>
      </c>
      <c r="Q61" s="87" t="s">
        <v>138</v>
      </c>
      <c r="R61" s="77" t="s">
        <v>575</v>
      </c>
      <c r="S61" s="78" t="s">
        <v>125</v>
      </c>
      <c r="T61" s="78" t="s">
        <v>126</v>
      </c>
      <c r="U61" s="76" t="s">
        <v>24</v>
      </c>
      <c r="V61" s="55">
        <v>0.25800000000000001</v>
      </c>
      <c r="W61" s="76">
        <v>2018</v>
      </c>
      <c r="X61" s="83">
        <v>0.27800000000000002</v>
      </c>
      <c r="Y61" s="61">
        <v>0</v>
      </c>
      <c r="Z61" s="61">
        <v>0</v>
      </c>
      <c r="AA61" s="83">
        <v>0.26800000000000002</v>
      </c>
      <c r="AB61" s="83">
        <v>0.26800000000000002</v>
      </c>
      <c r="AC61" s="83">
        <v>0.27800000000000002</v>
      </c>
      <c r="AD61" s="83">
        <v>0.27800000000000002</v>
      </c>
      <c r="AE61" s="83">
        <v>0.27800000000000002</v>
      </c>
      <c r="AF61" s="108">
        <v>0.27800000000000002</v>
      </c>
      <c r="AG61" s="60" t="s">
        <v>544</v>
      </c>
      <c r="AH61" s="843"/>
    </row>
    <row r="62" spans="1:34" ht="60" customHeight="1" x14ac:dyDescent="0.2">
      <c r="A62" s="995"/>
      <c r="B62" s="995"/>
      <c r="C62" s="995"/>
      <c r="D62" s="995"/>
      <c r="E62" s="77" t="s">
        <v>127</v>
      </c>
      <c r="F62" s="78" t="s">
        <v>128</v>
      </c>
      <c r="G62" s="78" t="s">
        <v>129</v>
      </c>
      <c r="H62" s="76" t="s">
        <v>24</v>
      </c>
      <c r="I62" s="56">
        <v>4.2999999999999997E-2</v>
      </c>
      <c r="J62" s="57">
        <v>2018</v>
      </c>
      <c r="K62" s="83">
        <v>6.3E-2</v>
      </c>
      <c r="L62" s="57">
        <v>8</v>
      </c>
      <c r="M62" s="57">
        <v>2267</v>
      </c>
      <c r="N62" s="735">
        <f>L62/M62</f>
        <v>3.5288928098808998E-3</v>
      </c>
      <c r="O62" s="727">
        <f>(N62/K62)/2</f>
        <v>2.8007085792705555E-2</v>
      </c>
      <c r="P62" s="87" t="s">
        <v>139</v>
      </c>
      <c r="Q62" s="87" t="s">
        <v>140</v>
      </c>
      <c r="R62" s="77" t="s">
        <v>576</v>
      </c>
      <c r="S62" s="78" t="s">
        <v>128</v>
      </c>
      <c r="T62" s="78" t="s">
        <v>129</v>
      </c>
      <c r="U62" s="76" t="s">
        <v>24</v>
      </c>
      <c r="V62" s="56">
        <v>4.2999999999999997E-2</v>
      </c>
      <c r="W62" s="57">
        <v>2018</v>
      </c>
      <c r="X62" s="83">
        <v>6.3E-2</v>
      </c>
      <c r="Y62" s="61">
        <v>0</v>
      </c>
      <c r="Z62" s="61">
        <v>0</v>
      </c>
      <c r="AA62" s="83">
        <v>5.2999999999999999E-2</v>
      </c>
      <c r="AB62" s="83">
        <v>5.2999999999999999E-2</v>
      </c>
      <c r="AC62" s="83">
        <v>6.3E-2</v>
      </c>
      <c r="AD62" s="61">
        <v>6.3</v>
      </c>
      <c r="AE62" s="83">
        <v>6.3E-2</v>
      </c>
      <c r="AF62" s="108">
        <v>6.3E-2</v>
      </c>
      <c r="AG62" s="60" t="s">
        <v>544</v>
      </c>
      <c r="AH62" s="843"/>
    </row>
    <row r="63" spans="1:34" ht="44.25" customHeight="1" x14ac:dyDescent="0.2">
      <c r="A63" s="995"/>
      <c r="B63" s="995"/>
      <c r="C63" s="995"/>
      <c r="D63" s="995"/>
      <c r="E63" s="77" t="s">
        <v>130</v>
      </c>
      <c r="F63" s="78" t="s">
        <v>131</v>
      </c>
      <c r="G63" s="78" t="s">
        <v>132</v>
      </c>
      <c r="H63" s="76" t="s">
        <v>24</v>
      </c>
      <c r="I63" s="79">
        <v>0</v>
      </c>
      <c r="J63" s="76">
        <v>2018</v>
      </c>
      <c r="K63" s="63">
        <v>0.9</v>
      </c>
      <c r="L63" s="512">
        <v>0</v>
      </c>
      <c r="M63" s="512">
        <v>289</v>
      </c>
      <c r="N63" s="736">
        <v>0</v>
      </c>
      <c r="O63" s="728">
        <v>0.5</v>
      </c>
      <c r="P63" s="60" t="s">
        <v>50</v>
      </c>
      <c r="Q63" s="60" t="s">
        <v>50</v>
      </c>
      <c r="R63" s="77" t="s">
        <v>130</v>
      </c>
      <c r="S63" s="78" t="s">
        <v>131</v>
      </c>
      <c r="T63" s="78" t="s">
        <v>132</v>
      </c>
      <c r="U63" s="76" t="s">
        <v>24</v>
      </c>
      <c r="V63" s="79">
        <v>0</v>
      </c>
      <c r="W63" s="76">
        <v>2018</v>
      </c>
      <c r="X63" s="63">
        <v>0.9</v>
      </c>
      <c r="Y63" s="61">
        <v>0</v>
      </c>
      <c r="Z63" s="61">
        <v>0</v>
      </c>
      <c r="AA63" s="63">
        <v>0.9</v>
      </c>
      <c r="AB63" s="63">
        <v>0.9</v>
      </c>
      <c r="AC63" s="63">
        <v>0.9</v>
      </c>
      <c r="AD63" s="63">
        <v>0.9</v>
      </c>
      <c r="AE63" s="63">
        <v>0.9</v>
      </c>
      <c r="AF63" s="107">
        <v>0.9</v>
      </c>
      <c r="AG63" s="60" t="s">
        <v>544</v>
      </c>
      <c r="AH63" s="843"/>
    </row>
    <row r="64" spans="1:34" ht="26" customHeight="1" x14ac:dyDescent="0.2">
      <c r="A64" s="983" t="s">
        <v>532</v>
      </c>
      <c r="B64" s="983" t="s">
        <v>538</v>
      </c>
      <c r="C64" s="986" t="s">
        <v>591</v>
      </c>
      <c r="D64" s="987"/>
      <c r="E64" s="863" t="s">
        <v>592</v>
      </c>
      <c r="F64" s="944" t="s">
        <v>593</v>
      </c>
      <c r="G64" s="944" t="s">
        <v>594</v>
      </c>
      <c r="H64" s="944" t="s">
        <v>595</v>
      </c>
      <c r="I64" s="827">
        <v>0</v>
      </c>
      <c r="J64" s="863">
        <v>2017</v>
      </c>
      <c r="K64" s="837">
        <v>0</v>
      </c>
      <c r="L64" s="863">
        <v>0</v>
      </c>
      <c r="M64" s="863">
        <v>0</v>
      </c>
      <c r="N64" s="827">
        <v>0</v>
      </c>
      <c r="O64" s="837">
        <v>0.5</v>
      </c>
      <c r="P64" s="904" t="s">
        <v>548</v>
      </c>
      <c r="Q64" s="904" t="s">
        <v>549</v>
      </c>
      <c r="R64" s="872" t="s">
        <v>144</v>
      </c>
      <c r="S64" s="962" t="s">
        <v>145</v>
      </c>
      <c r="T64" s="962" t="s">
        <v>146</v>
      </c>
      <c r="U64" s="853" t="s">
        <v>147</v>
      </c>
      <c r="V64" s="853" t="s">
        <v>148</v>
      </c>
      <c r="W64" s="952">
        <v>2018</v>
      </c>
      <c r="X64" s="837">
        <v>1</v>
      </c>
      <c r="Y64" s="837">
        <v>1</v>
      </c>
      <c r="Z64" s="837">
        <v>1</v>
      </c>
      <c r="AA64" s="837">
        <v>1</v>
      </c>
      <c r="AB64" s="837">
        <v>1</v>
      </c>
      <c r="AC64" s="837">
        <v>1</v>
      </c>
      <c r="AD64" s="837">
        <v>1</v>
      </c>
      <c r="AE64" s="837">
        <v>1</v>
      </c>
      <c r="AF64" s="837">
        <v>1</v>
      </c>
      <c r="AG64" s="895" t="s">
        <v>544</v>
      </c>
      <c r="AH64" s="843"/>
    </row>
    <row r="65" spans="1:34" x14ac:dyDescent="0.2">
      <c r="A65" s="984"/>
      <c r="B65" s="984"/>
      <c r="C65" s="988"/>
      <c r="D65" s="989"/>
      <c r="E65" s="874"/>
      <c r="F65" s="945"/>
      <c r="G65" s="945"/>
      <c r="H65" s="945"/>
      <c r="I65" s="828"/>
      <c r="J65" s="874"/>
      <c r="K65" s="838"/>
      <c r="L65" s="874"/>
      <c r="M65" s="874"/>
      <c r="N65" s="874"/>
      <c r="O65" s="838"/>
      <c r="P65" s="904"/>
      <c r="Q65" s="904"/>
      <c r="R65" s="872"/>
      <c r="S65" s="962"/>
      <c r="T65" s="962"/>
      <c r="U65" s="853"/>
      <c r="V65" s="853"/>
      <c r="W65" s="952"/>
      <c r="X65" s="838"/>
      <c r="Y65" s="838"/>
      <c r="Z65" s="838"/>
      <c r="AA65" s="838"/>
      <c r="AB65" s="838"/>
      <c r="AC65" s="838"/>
      <c r="AD65" s="838"/>
      <c r="AE65" s="838"/>
      <c r="AF65" s="838"/>
      <c r="AG65" s="878"/>
      <c r="AH65" s="843"/>
    </row>
    <row r="66" spans="1:34" x14ac:dyDescent="0.2">
      <c r="A66" s="984"/>
      <c r="B66" s="984"/>
      <c r="C66" s="988"/>
      <c r="D66" s="989"/>
      <c r="E66" s="874"/>
      <c r="F66" s="945"/>
      <c r="G66" s="945"/>
      <c r="H66" s="945"/>
      <c r="I66" s="828"/>
      <c r="J66" s="874"/>
      <c r="K66" s="838"/>
      <c r="L66" s="874"/>
      <c r="M66" s="874"/>
      <c r="N66" s="874"/>
      <c r="O66" s="838"/>
      <c r="P66" s="904"/>
      <c r="Q66" s="904"/>
      <c r="R66" s="872"/>
      <c r="S66" s="962"/>
      <c r="T66" s="962"/>
      <c r="U66" s="853"/>
      <c r="V66" s="853"/>
      <c r="W66" s="952"/>
      <c r="X66" s="838"/>
      <c r="Y66" s="838"/>
      <c r="Z66" s="838"/>
      <c r="AA66" s="838"/>
      <c r="AB66" s="838"/>
      <c r="AC66" s="838"/>
      <c r="AD66" s="838"/>
      <c r="AE66" s="838"/>
      <c r="AF66" s="838"/>
      <c r="AG66" s="878"/>
      <c r="AH66" s="843"/>
    </row>
    <row r="67" spans="1:34" ht="18" customHeight="1" x14ac:dyDescent="0.2">
      <c r="A67" s="984"/>
      <c r="B67" s="984"/>
      <c r="C67" s="988"/>
      <c r="D67" s="989"/>
      <c r="E67" s="874"/>
      <c r="F67" s="945"/>
      <c r="G67" s="945"/>
      <c r="H67" s="945"/>
      <c r="I67" s="828"/>
      <c r="J67" s="874"/>
      <c r="K67" s="838"/>
      <c r="L67" s="874"/>
      <c r="M67" s="874"/>
      <c r="N67" s="874"/>
      <c r="O67" s="838"/>
      <c r="P67" s="904" t="s">
        <v>553</v>
      </c>
      <c r="Q67" s="904" t="s">
        <v>554</v>
      </c>
      <c r="R67" s="959" t="s">
        <v>154</v>
      </c>
      <c r="S67" s="936" t="s">
        <v>155</v>
      </c>
      <c r="T67" s="936" t="s">
        <v>156</v>
      </c>
      <c r="U67" s="856" t="s">
        <v>69</v>
      </c>
      <c r="V67" s="947">
        <v>0</v>
      </c>
      <c r="W67" s="933">
        <v>2018</v>
      </c>
      <c r="X67" s="838"/>
      <c r="Y67" s="838"/>
      <c r="Z67" s="838"/>
      <c r="AA67" s="838"/>
      <c r="AB67" s="838"/>
      <c r="AC67" s="838"/>
      <c r="AD67" s="838"/>
      <c r="AE67" s="838"/>
      <c r="AF67" s="838"/>
      <c r="AG67" s="878"/>
      <c r="AH67" s="843"/>
    </row>
    <row r="68" spans="1:34" x14ac:dyDescent="0.2">
      <c r="A68" s="984"/>
      <c r="B68" s="984"/>
      <c r="C68" s="988"/>
      <c r="D68" s="989"/>
      <c r="E68" s="874"/>
      <c r="F68" s="945"/>
      <c r="G68" s="945"/>
      <c r="H68" s="945"/>
      <c r="I68" s="828"/>
      <c r="J68" s="874"/>
      <c r="K68" s="838"/>
      <c r="L68" s="874"/>
      <c r="M68" s="874"/>
      <c r="N68" s="874"/>
      <c r="O68" s="838"/>
      <c r="P68" s="904"/>
      <c r="Q68" s="904"/>
      <c r="R68" s="959"/>
      <c r="S68" s="936"/>
      <c r="T68" s="936"/>
      <c r="U68" s="856"/>
      <c r="V68" s="947"/>
      <c r="W68" s="933"/>
      <c r="X68" s="838"/>
      <c r="Y68" s="838"/>
      <c r="Z68" s="838"/>
      <c r="AA68" s="838"/>
      <c r="AB68" s="838"/>
      <c r="AC68" s="838"/>
      <c r="AD68" s="838"/>
      <c r="AE68" s="838"/>
      <c r="AF68" s="838"/>
      <c r="AG68" s="878"/>
      <c r="AH68" s="843"/>
    </row>
    <row r="69" spans="1:34" x14ac:dyDescent="0.2">
      <c r="A69" s="984"/>
      <c r="B69" s="984"/>
      <c r="C69" s="988"/>
      <c r="D69" s="989"/>
      <c r="E69" s="874"/>
      <c r="F69" s="945"/>
      <c r="G69" s="945"/>
      <c r="H69" s="945"/>
      <c r="I69" s="828"/>
      <c r="J69" s="874"/>
      <c r="K69" s="838"/>
      <c r="L69" s="874"/>
      <c r="M69" s="874"/>
      <c r="N69" s="874"/>
      <c r="O69" s="838"/>
      <c r="P69" s="904"/>
      <c r="Q69" s="904"/>
      <c r="R69" s="959"/>
      <c r="S69" s="936"/>
      <c r="T69" s="936"/>
      <c r="U69" s="856"/>
      <c r="V69" s="947"/>
      <c r="W69" s="933"/>
      <c r="X69" s="838"/>
      <c r="Y69" s="838"/>
      <c r="Z69" s="838"/>
      <c r="AA69" s="838"/>
      <c r="AB69" s="838"/>
      <c r="AC69" s="838"/>
      <c r="AD69" s="838"/>
      <c r="AE69" s="838"/>
      <c r="AF69" s="838"/>
      <c r="AG69" s="878"/>
      <c r="AH69" s="843"/>
    </row>
    <row r="70" spans="1:34" x14ac:dyDescent="0.2">
      <c r="A70" s="984"/>
      <c r="B70" s="984"/>
      <c r="C70" s="988"/>
      <c r="D70" s="989"/>
      <c r="E70" s="874"/>
      <c r="F70" s="945"/>
      <c r="G70" s="945"/>
      <c r="H70" s="945"/>
      <c r="I70" s="828"/>
      <c r="J70" s="874"/>
      <c r="K70" s="838"/>
      <c r="L70" s="874"/>
      <c r="M70" s="874"/>
      <c r="N70" s="874"/>
      <c r="O70" s="838"/>
      <c r="P70" s="904"/>
      <c r="Q70" s="904"/>
      <c r="R70" s="959"/>
      <c r="S70" s="936"/>
      <c r="T70" s="936"/>
      <c r="U70" s="856"/>
      <c r="V70" s="947"/>
      <c r="W70" s="933"/>
      <c r="X70" s="838"/>
      <c r="Y70" s="838"/>
      <c r="Z70" s="838"/>
      <c r="AA70" s="838"/>
      <c r="AB70" s="838"/>
      <c r="AC70" s="838"/>
      <c r="AD70" s="838"/>
      <c r="AE70" s="838"/>
      <c r="AF70" s="838"/>
      <c r="AG70" s="878"/>
      <c r="AH70" s="843"/>
    </row>
    <row r="71" spans="1:34" x14ac:dyDescent="0.2">
      <c r="A71" s="984"/>
      <c r="B71" s="984"/>
      <c r="C71" s="988"/>
      <c r="D71" s="989"/>
      <c r="E71" s="874"/>
      <c r="F71" s="945"/>
      <c r="G71" s="945"/>
      <c r="H71" s="945"/>
      <c r="I71" s="828"/>
      <c r="J71" s="874"/>
      <c r="K71" s="838"/>
      <c r="L71" s="874"/>
      <c r="M71" s="874"/>
      <c r="N71" s="874"/>
      <c r="O71" s="838"/>
      <c r="P71" s="904"/>
      <c r="Q71" s="904"/>
      <c r="R71" s="959"/>
      <c r="S71" s="936"/>
      <c r="T71" s="936"/>
      <c r="U71" s="856"/>
      <c r="V71" s="947"/>
      <c r="W71" s="933"/>
      <c r="X71" s="838"/>
      <c r="Y71" s="838"/>
      <c r="Z71" s="838"/>
      <c r="AA71" s="838"/>
      <c r="AB71" s="838"/>
      <c r="AC71" s="838"/>
      <c r="AD71" s="838"/>
      <c r="AE71" s="838"/>
      <c r="AF71" s="838"/>
      <c r="AG71" s="878"/>
      <c r="AH71" s="843"/>
    </row>
    <row r="72" spans="1:34" x14ac:dyDescent="0.2">
      <c r="A72" s="984"/>
      <c r="B72" s="984"/>
      <c r="C72" s="988"/>
      <c r="D72" s="989"/>
      <c r="E72" s="874"/>
      <c r="F72" s="945"/>
      <c r="G72" s="945"/>
      <c r="H72" s="945"/>
      <c r="I72" s="828"/>
      <c r="J72" s="874"/>
      <c r="K72" s="838"/>
      <c r="L72" s="874"/>
      <c r="M72" s="874"/>
      <c r="N72" s="874"/>
      <c r="O72" s="838"/>
      <c r="P72" s="904"/>
      <c r="Q72" s="904"/>
      <c r="R72" s="959"/>
      <c r="S72" s="936"/>
      <c r="T72" s="936"/>
      <c r="U72" s="856"/>
      <c r="V72" s="947"/>
      <c r="W72" s="933"/>
      <c r="X72" s="838"/>
      <c r="Y72" s="838"/>
      <c r="Z72" s="838"/>
      <c r="AA72" s="838"/>
      <c r="AB72" s="838"/>
      <c r="AC72" s="838"/>
      <c r="AD72" s="838"/>
      <c r="AE72" s="838"/>
      <c r="AF72" s="838"/>
      <c r="AG72" s="878"/>
      <c r="AH72" s="843"/>
    </row>
    <row r="73" spans="1:34" x14ac:dyDescent="0.2">
      <c r="A73" s="984"/>
      <c r="B73" s="984"/>
      <c r="C73" s="988"/>
      <c r="D73" s="989"/>
      <c r="E73" s="874"/>
      <c r="F73" s="945"/>
      <c r="G73" s="945"/>
      <c r="H73" s="945"/>
      <c r="I73" s="828"/>
      <c r="J73" s="874"/>
      <c r="K73" s="838"/>
      <c r="L73" s="874"/>
      <c r="M73" s="874"/>
      <c r="N73" s="874"/>
      <c r="O73" s="838"/>
      <c r="P73" s="904"/>
      <c r="Q73" s="904"/>
      <c r="R73" s="959"/>
      <c r="S73" s="936"/>
      <c r="T73" s="936"/>
      <c r="U73" s="856"/>
      <c r="V73" s="947"/>
      <c r="W73" s="933"/>
      <c r="X73" s="838"/>
      <c r="Y73" s="838"/>
      <c r="Z73" s="838"/>
      <c r="AA73" s="838"/>
      <c r="AB73" s="838"/>
      <c r="AC73" s="838"/>
      <c r="AD73" s="838"/>
      <c r="AE73" s="838"/>
      <c r="AF73" s="838"/>
      <c r="AG73" s="878"/>
      <c r="AH73" s="843"/>
    </row>
    <row r="74" spans="1:34" x14ac:dyDescent="0.2">
      <c r="A74" s="984"/>
      <c r="B74" s="984"/>
      <c r="C74" s="988"/>
      <c r="D74" s="989"/>
      <c r="E74" s="874"/>
      <c r="F74" s="945"/>
      <c r="G74" s="945"/>
      <c r="H74" s="945"/>
      <c r="I74" s="828"/>
      <c r="J74" s="874"/>
      <c r="K74" s="838"/>
      <c r="L74" s="874"/>
      <c r="M74" s="874"/>
      <c r="N74" s="874"/>
      <c r="O74" s="838"/>
      <c r="P74" s="904"/>
      <c r="Q74" s="904"/>
      <c r="R74" s="959"/>
      <c r="S74" s="936"/>
      <c r="T74" s="936"/>
      <c r="U74" s="856"/>
      <c r="V74" s="947"/>
      <c r="W74" s="933"/>
      <c r="X74" s="838"/>
      <c r="Y74" s="838"/>
      <c r="Z74" s="838"/>
      <c r="AA74" s="838"/>
      <c r="AB74" s="838"/>
      <c r="AC74" s="838"/>
      <c r="AD74" s="838"/>
      <c r="AE74" s="838"/>
      <c r="AF74" s="838"/>
      <c r="AG74" s="878"/>
      <c r="AH74" s="843"/>
    </row>
    <row r="75" spans="1:34" x14ac:dyDescent="0.2">
      <c r="A75" s="984"/>
      <c r="B75" s="984"/>
      <c r="C75" s="988"/>
      <c r="D75" s="989"/>
      <c r="E75" s="874"/>
      <c r="F75" s="945"/>
      <c r="G75" s="945"/>
      <c r="H75" s="945"/>
      <c r="I75" s="828"/>
      <c r="J75" s="874"/>
      <c r="K75" s="838"/>
      <c r="L75" s="874"/>
      <c r="M75" s="874"/>
      <c r="N75" s="874"/>
      <c r="O75" s="838"/>
      <c r="P75" s="904"/>
      <c r="Q75" s="904"/>
      <c r="R75" s="959"/>
      <c r="S75" s="936"/>
      <c r="T75" s="936"/>
      <c r="U75" s="856"/>
      <c r="V75" s="947"/>
      <c r="W75" s="933"/>
      <c r="X75" s="838"/>
      <c r="Y75" s="838"/>
      <c r="Z75" s="838"/>
      <c r="AA75" s="838"/>
      <c r="AB75" s="838"/>
      <c r="AC75" s="838"/>
      <c r="AD75" s="838"/>
      <c r="AE75" s="838"/>
      <c r="AF75" s="838"/>
      <c r="AG75" s="878"/>
      <c r="AH75" s="843"/>
    </row>
    <row r="76" spans="1:34" ht="24" customHeight="1" x14ac:dyDescent="0.2">
      <c r="A76" s="984"/>
      <c r="B76" s="984"/>
      <c r="C76" s="988"/>
      <c r="D76" s="989"/>
      <c r="E76" s="874"/>
      <c r="F76" s="945"/>
      <c r="G76" s="945"/>
      <c r="H76" s="945"/>
      <c r="I76" s="828"/>
      <c r="J76" s="874"/>
      <c r="K76" s="838"/>
      <c r="L76" s="874"/>
      <c r="M76" s="874"/>
      <c r="N76" s="874"/>
      <c r="O76" s="838"/>
      <c r="P76" s="904" t="s">
        <v>548</v>
      </c>
      <c r="Q76" s="904" t="s">
        <v>559</v>
      </c>
      <c r="R76" s="962" t="s">
        <v>163</v>
      </c>
      <c r="S76" s="962" t="s">
        <v>164</v>
      </c>
      <c r="T76" s="962" t="s">
        <v>165</v>
      </c>
      <c r="U76" s="853" t="s">
        <v>69</v>
      </c>
      <c r="V76" s="947">
        <v>1</v>
      </c>
      <c r="W76" s="993">
        <v>2018</v>
      </c>
      <c r="X76" s="838"/>
      <c r="Y76" s="838"/>
      <c r="Z76" s="838"/>
      <c r="AA76" s="838"/>
      <c r="AB76" s="838"/>
      <c r="AC76" s="838"/>
      <c r="AD76" s="838"/>
      <c r="AE76" s="838"/>
      <c r="AF76" s="838"/>
      <c r="AG76" s="878"/>
      <c r="AH76" s="843"/>
    </row>
    <row r="77" spans="1:34" x14ac:dyDescent="0.2">
      <c r="A77" s="984"/>
      <c r="B77" s="984"/>
      <c r="C77" s="988"/>
      <c r="D77" s="989"/>
      <c r="E77" s="874"/>
      <c r="F77" s="945"/>
      <c r="G77" s="945"/>
      <c r="H77" s="945"/>
      <c r="I77" s="828"/>
      <c r="J77" s="874"/>
      <c r="K77" s="838"/>
      <c r="L77" s="874"/>
      <c r="M77" s="874"/>
      <c r="N77" s="874"/>
      <c r="O77" s="838"/>
      <c r="P77" s="904"/>
      <c r="Q77" s="904"/>
      <c r="R77" s="962"/>
      <c r="S77" s="962"/>
      <c r="T77" s="962"/>
      <c r="U77" s="853"/>
      <c r="V77" s="947"/>
      <c r="W77" s="993"/>
      <c r="X77" s="838"/>
      <c r="Y77" s="838"/>
      <c r="Z77" s="838"/>
      <c r="AA77" s="838"/>
      <c r="AB77" s="838"/>
      <c r="AC77" s="838"/>
      <c r="AD77" s="838"/>
      <c r="AE77" s="838"/>
      <c r="AF77" s="838"/>
      <c r="AG77" s="878"/>
      <c r="AH77" s="843"/>
    </row>
    <row r="78" spans="1:34" x14ac:dyDescent="0.2">
      <c r="A78" s="985"/>
      <c r="B78" s="985"/>
      <c r="C78" s="990"/>
      <c r="D78" s="991"/>
      <c r="E78" s="864"/>
      <c r="F78" s="946"/>
      <c r="G78" s="946"/>
      <c r="H78" s="946"/>
      <c r="I78" s="829"/>
      <c r="J78" s="864"/>
      <c r="K78" s="839"/>
      <c r="L78" s="864"/>
      <c r="M78" s="864"/>
      <c r="N78" s="864"/>
      <c r="O78" s="839"/>
      <c r="P78" s="904"/>
      <c r="Q78" s="904"/>
      <c r="R78" s="962"/>
      <c r="S78" s="962"/>
      <c r="T78" s="962"/>
      <c r="U78" s="853"/>
      <c r="V78" s="947"/>
      <c r="W78" s="993"/>
      <c r="X78" s="839"/>
      <c r="Y78" s="839"/>
      <c r="Z78" s="839"/>
      <c r="AA78" s="839"/>
      <c r="AB78" s="839"/>
      <c r="AC78" s="839"/>
      <c r="AD78" s="839"/>
      <c r="AE78" s="839"/>
      <c r="AF78" s="839"/>
      <c r="AG78" s="879"/>
      <c r="AH78" s="843"/>
    </row>
    <row r="79" spans="1:34" ht="42" customHeight="1" x14ac:dyDescent="0.2">
      <c r="A79" s="995" t="s">
        <v>532</v>
      </c>
      <c r="B79" s="995" t="s">
        <v>538</v>
      </c>
      <c r="C79" s="995" t="s">
        <v>596</v>
      </c>
      <c r="D79" s="995"/>
      <c r="E79" s="996" t="s">
        <v>597</v>
      </c>
      <c r="F79" s="996" t="s">
        <v>598</v>
      </c>
      <c r="G79" s="872" t="s">
        <v>599</v>
      </c>
      <c r="H79" s="872" t="s">
        <v>600</v>
      </c>
      <c r="I79" s="869">
        <v>1</v>
      </c>
      <c r="J79" s="872">
        <v>2017</v>
      </c>
      <c r="K79" s="855">
        <v>0</v>
      </c>
      <c r="L79" s="872">
        <v>0</v>
      </c>
      <c r="M79" s="872">
        <v>0</v>
      </c>
      <c r="N79" s="851">
        <v>0</v>
      </c>
      <c r="O79" s="855">
        <v>0.5</v>
      </c>
      <c r="P79" s="927" t="s">
        <v>560</v>
      </c>
      <c r="Q79" s="927" t="s">
        <v>561</v>
      </c>
      <c r="R79" s="962" t="s">
        <v>170</v>
      </c>
      <c r="S79" s="962" t="s">
        <v>164</v>
      </c>
      <c r="T79" s="962" t="s">
        <v>165</v>
      </c>
      <c r="U79" s="853" t="s">
        <v>69</v>
      </c>
      <c r="V79" s="947">
        <v>1</v>
      </c>
      <c r="W79" s="870">
        <v>2018</v>
      </c>
      <c r="X79" s="855">
        <v>1</v>
      </c>
      <c r="Y79" s="855">
        <v>1</v>
      </c>
      <c r="Z79" s="855">
        <v>1</v>
      </c>
      <c r="AA79" s="855">
        <v>1</v>
      </c>
      <c r="AB79" s="855">
        <v>1</v>
      </c>
      <c r="AC79" s="855">
        <v>1</v>
      </c>
      <c r="AD79" s="855">
        <v>1</v>
      </c>
      <c r="AE79" s="855">
        <v>1</v>
      </c>
      <c r="AF79" s="855">
        <v>1</v>
      </c>
      <c r="AG79" s="855" t="s">
        <v>544</v>
      </c>
      <c r="AH79" s="843"/>
    </row>
    <row r="80" spans="1:34" ht="44.25" customHeight="1" x14ac:dyDescent="0.2">
      <c r="A80" s="995"/>
      <c r="B80" s="995"/>
      <c r="C80" s="995"/>
      <c r="D80" s="995"/>
      <c r="E80" s="996"/>
      <c r="F80" s="996"/>
      <c r="G80" s="872"/>
      <c r="H80" s="872"/>
      <c r="I80" s="869"/>
      <c r="J80" s="872"/>
      <c r="K80" s="856"/>
      <c r="L80" s="872"/>
      <c r="M80" s="872"/>
      <c r="N80" s="872"/>
      <c r="O80" s="856"/>
      <c r="P80" s="927"/>
      <c r="Q80" s="927"/>
      <c r="R80" s="962"/>
      <c r="S80" s="962"/>
      <c r="T80" s="962"/>
      <c r="U80" s="853"/>
      <c r="V80" s="853"/>
      <c r="W80" s="870"/>
      <c r="X80" s="856"/>
      <c r="Y80" s="856"/>
      <c r="Z80" s="856"/>
      <c r="AA80" s="856"/>
      <c r="AB80" s="856"/>
      <c r="AC80" s="856"/>
      <c r="AD80" s="856"/>
      <c r="AE80" s="856"/>
      <c r="AF80" s="856"/>
      <c r="AG80" s="856"/>
      <c r="AH80" s="843"/>
    </row>
    <row r="81" spans="1:34" x14ac:dyDescent="0.2">
      <c r="A81" s="995"/>
      <c r="B81" s="995"/>
      <c r="C81" s="995"/>
      <c r="D81" s="995"/>
      <c r="E81" s="996"/>
      <c r="F81" s="996"/>
      <c r="G81" s="872"/>
      <c r="H81" s="872"/>
      <c r="I81" s="869"/>
      <c r="J81" s="872"/>
      <c r="K81" s="856"/>
      <c r="L81" s="872"/>
      <c r="M81" s="872"/>
      <c r="N81" s="872"/>
      <c r="O81" s="856"/>
      <c r="P81" s="927"/>
      <c r="Q81" s="927"/>
      <c r="R81" s="962"/>
      <c r="S81" s="962"/>
      <c r="T81" s="962"/>
      <c r="U81" s="853"/>
      <c r="V81" s="853"/>
      <c r="W81" s="870"/>
      <c r="X81" s="856"/>
      <c r="Y81" s="856"/>
      <c r="Z81" s="856"/>
      <c r="AA81" s="856"/>
      <c r="AB81" s="856"/>
      <c r="AC81" s="856"/>
      <c r="AD81" s="856"/>
      <c r="AE81" s="856"/>
      <c r="AF81" s="856"/>
      <c r="AG81" s="856"/>
      <c r="AH81" s="843"/>
    </row>
    <row r="82" spans="1:34" ht="56.25" customHeight="1" x14ac:dyDescent="0.2">
      <c r="A82" s="983" t="s">
        <v>532</v>
      </c>
      <c r="B82" s="983" t="s">
        <v>538</v>
      </c>
      <c r="C82" s="986" t="s">
        <v>601</v>
      </c>
      <c r="D82" s="987"/>
      <c r="E82" s="863" t="s">
        <v>602</v>
      </c>
      <c r="F82" s="944" t="s">
        <v>603</v>
      </c>
      <c r="G82" s="944" t="s">
        <v>604</v>
      </c>
      <c r="H82" s="944" t="s">
        <v>605</v>
      </c>
      <c r="I82" s="840">
        <v>0</v>
      </c>
      <c r="J82" s="863">
        <v>2017</v>
      </c>
      <c r="K82" s="840">
        <v>0</v>
      </c>
      <c r="L82" s="863">
        <v>0</v>
      </c>
      <c r="M82" s="863">
        <v>0</v>
      </c>
      <c r="N82" s="827">
        <v>0</v>
      </c>
      <c r="O82" s="840">
        <v>0.5</v>
      </c>
      <c r="P82" s="965" t="s">
        <v>562</v>
      </c>
      <c r="Q82" s="965" t="s">
        <v>555</v>
      </c>
      <c r="R82" s="872" t="s">
        <v>178</v>
      </c>
      <c r="S82" s="962" t="s">
        <v>179</v>
      </c>
      <c r="T82" s="962" t="s">
        <v>180</v>
      </c>
      <c r="U82" s="856" t="s">
        <v>24</v>
      </c>
      <c r="V82" s="947">
        <v>0</v>
      </c>
      <c r="W82" s="933">
        <v>2018</v>
      </c>
      <c r="X82" s="840">
        <v>1</v>
      </c>
      <c r="Y82" s="840">
        <v>1</v>
      </c>
      <c r="Z82" s="840">
        <v>1</v>
      </c>
      <c r="AA82" s="840">
        <v>1</v>
      </c>
      <c r="AB82" s="840">
        <v>1</v>
      </c>
      <c r="AC82" s="840">
        <v>1</v>
      </c>
      <c r="AD82" s="840">
        <v>1</v>
      </c>
      <c r="AE82" s="840">
        <v>1</v>
      </c>
      <c r="AF82" s="840">
        <v>1</v>
      </c>
      <c r="AG82" s="855" t="s">
        <v>544</v>
      </c>
      <c r="AH82" s="843"/>
    </row>
    <row r="83" spans="1:34" x14ac:dyDescent="0.2">
      <c r="A83" s="984"/>
      <c r="B83" s="984"/>
      <c r="C83" s="988"/>
      <c r="D83" s="989"/>
      <c r="E83" s="874"/>
      <c r="F83" s="945"/>
      <c r="G83" s="945"/>
      <c r="H83" s="945"/>
      <c r="I83" s="841"/>
      <c r="J83" s="874"/>
      <c r="K83" s="841"/>
      <c r="L83" s="874"/>
      <c r="M83" s="874"/>
      <c r="N83" s="874"/>
      <c r="O83" s="841"/>
      <c r="P83" s="965"/>
      <c r="Q83" s="965"/>
      <c r="R83" s="872"/>
      <c r="S83" s="962"/>
      <c r="T83" s="962"/>
      <c r="U83" s="856"/>
      <c r="V83" s="947"/>
      <c r="W83" s="933"/>
      <c r="X83" s="841"/>
      <c r="Y83" s="841"/>
      <c r="Z83" s="841"/>
      <c r="AA83" s="841"/>
      <c r="AB83" s="841"/>
      <c r="AC83" s="841"/>
      <c r="AD83" s="841"/>
      <c r="AE83" s="841"/>
      <c r="AF83" s="841"/>
      <c r="AG83" s="856"/>
      <c r="AH83" s="843"/>
    </row>
    <row r="84" spans="1:34" x14ac:dyDescent="0.2">
      <c r="A84" s="985"/>
      <c r="B84" s="985"/>
      <c r="C84" s="990"/>
      <c r="D84" s="991"/>
      <c r="E84" s="864"/>
      <c r="F84" s="946"/>
      <c r="G84" s="946"/>
      <c r="H84" s="946"/>
      <c r="I84" s="842"/>
      <c r="J84" s="864"/>
      <c r="K84" s="842"/>
      <c r="L84" s="864"/>
      <c r="M84" s="864"/>
      <c r="N84" s="864"/>
      <c r="O84" s="842"/>
      <c r="P84" s="965"/>
      <c r="Q84" s="965"/>
      <c r="R84" s="872"/>
      <c r="S84" s="962"/>
      <c r="T84" s="962"/>
      <c r="U84" s="856"/>
      <c r="V84" s="947"/>
      <c r="W84" s="933"/>
      <c r="X84" s="842"/>
      <c r="Y84" s="842"/>
      <c r="Z84" s="842"/>
      <c r="AA84" s="842"/>
      <c r="AB84" s="842"/>
      <c r="AC84" s="842"/>
      <c r="AD84" s="842"/>
      <c r="AE84" s="842"/>
      <c r="AF84" s="842"/>
      <c r="AG84" s="856"/>
      <c r="AH84" s="843"/>
    </row>
    <row r="85" spans="1:34" ht="12" customHeight="1" x14ac:dyDescent="0.2">
      <c r="A85" s="983" t="s">
        <v>532</v>
      </c>
      <c r="B85" s="983" t="s">
        <v>538</v>
      </c>
      <c r="C85" s="986" t="s">
        <v>601</v>
      </c>
      <c r="D85" s="987"/>
      <c r="E85" s="863" t="s">
        <v>607</v>
      </c>
      <c r="F85" s="944" t="s">
        <v>608</v>
      </c>
      <c r="G85" s="944" t="s">
        <v>609</v>
      </c>
      <c r="H85" s="944" t="s">
        <v>610</v>
      </c>
      <c r="I85" s="860">
        <v>0.18</v>
      </c>
      <c r="J85" s="863">
        <v>2017</v>
      </c>
      <c r="K85" s="837">
        <v>0.14000000000000001</v>
      </c>
      <c r="L85" s="863">
        <v>7</v>
      </c>
      <c r="M85" s="863">
        <v>44</v>
      </c>
      <c r="N85" s="840">
        <f>L85/M85</f>
        <v>0.15909090909090909</v>
      </c>
      <c r="O85" s="837">
        <v>0</v>
      </c>
      <c r="P85" s="904" t="s">
        <v>606</v>
      </c>
      <c r="Q85" s="994" t="s">
        <v>565</v>
      </c>
      <c r="R85" s="872" t="s">
        <v>181</v>
      </c>
      <c r="S85" s="872" t="s">
        <v>182</v>
      </c>
      <c r="T85" s="872" t="s">
        <v>183</v>
      </c>
      <c r="U85" s="856" t="s">
        <v>24</v>
      </c>
      <c r="V85" s="947">
        <v>0.51300000000000001</v>
      </c>
      <c r="W85" s="933">
        <v>2018</v>
      </c>
      <c r="X85" s="837">
        <v>0.14000000000000001</v>
      </c>
      <c r="Y85" s="837">
        <v>0.17</v>
      </c>
      <c r="Z85" s="837">
        <v>0.17</v>
      </c>
      <c r="AA85" s="837">
        <v>0.16</v>
      </c>
      <c r="AB85" s="837">
        <v>0.16</v>
      </c>
      <c r="AC85" s="837">
        <v>0.15</v>
      </c>
      <c r="AD85" s="837">
        <v>0.15</v>
      </c>
      <c r="AE85" s="837">
        <v>0.14000000000000001</v>
      </c>
      <c r="AF85" s="837">
        <v>0.14000000000000001</v>
      </c>
      <c r="AG85" s="894" t="s">
        <v>544</v>
      </c>
      <c r="AH85" s="843"/>
    </row>
    <row r="86" spans="1:34" ht="12" customHeight="1" x14ac:dyDescent="0.2">
      <c r="A86" s="984"/>
      <c r="B86" s="984"/>
      <c r="C86" s="988"/>
      <c r="D86" s="989"/>
      <c r="E86" s="874"/>
      <c r="F86" s="945"/>
      <c r="G86" s="945"/>
      <c r="H86" s="945"/>
      <c r="I86" s="930"/>
      <c r="J86" s="874"/>
      <c r="K86" s="838"/>
      <c r="L86" s="874"/>
      <c r="M86" s="874"/>
      <c r="N86" s="841"/>
      <c r="O86" s="838"/>
      <c r="P86" s="904"/>
      <c r="Q86" s="994"/>
      <c r="R86" s="872"/>
      <c r="S86" s="872"/>
      <c r="T86" s="872"/>
      <c r="U86" s="856"/>
      <c r="V86" s="947"/>
      <c r="W86" s="933"/>
      <c r="X86" s="843"/>
      <c r="Y86" s="843"/>
      <c r="Z86" s="843"/>
      <c r="AA86" s="843"/>
      <c r="AB86" s="843"/>
      <c r="AC86" s="843"/>
      <c r="AD86" s="843"/>
      <c r="AE86" s="843"/>
      <c r="AF86" s="843"/>
      <c r="AG86" s="843"/>
      <c r="AH86" s="843"/>
    </row>
    <row r="87" spans="1:34" ht="12" customHeight="1" x14ac:dyDescent="0.2">
      <c r="A87" s="984"/>
      <c r="B87" s="984"/>
      <c r="C87" s="988"/>
      <c r="D87" s="989"/>
      <c r="E87" s="874"/>
      <c r="F87" s="945"/>
      <c r="G87" s="945"/>
      <c r="H87" s="945"/>
      <c r="I87" s="930"/>
      <c r="J87" s="874"/>
      <c r="K87" s="838"/>
      <c r="L87" s="874"/>
      <c r="M87" s="874"/>
      <c r="N87" s="841"/>
      <c r="O87" s="838"/>
      <c r="P87" s="904"/>
      <c r="Q87" s="994"/>
      <c r="R87" s="872"/>
      <c r="S87" s="872"/>
      <c r="T87" s="872"/>
      <c r="U87" s="856"/>
      <c r="V87" s="947"/>
      <c r="W87" s="933"/>
      <c r="X87" s="843"/>
      <c r="Y87" s="843"/>
      <c r="Z87" s="843"/>
      <c r="AA87" s="843"/>
      <c r="AB87" s="843"/>
      <c r="AC87" s="843"/>
      <c r="AD87" s="843"/>
      <c r="AE87" s="843"/>
      <c r="AF87" s="843"/>
      <c r="AG87" s="843"/>
      <c r="AH87" s="843"/>
    </row>
    <row r="88" spans="1:34" ht="12" customHeight="1" x14ac:dyDescent="0.2">
      <c r="A88" s="984"/>
      <c r="B88" s="984"/>
      <c r="C88" s="988"/>
      <c r="D88" s="989"/>
      <c r="E88" s="874"/>
      <c r="F88" s="945"/>
      <c r="G88" s="945"/>
      <c r="H88" s="945"/>
      <c r="I88" s="930"/>
      <c r="J88" s="874"/>
      <c r="K88" s="838"/>
      <c r="L88" s="874"/>
      <c r="M88" s="874"/>
      <c r="N88" s="841"/>
      <c r="O88" s="838"/>
      <c r="P88" s="904"/>
      <c r="Q88" s="994"/>
      <c r="R88" s="872"/>
      <c r="S88" s="68" t="s">
        <v>184</v>
      </c>
      <c r="T88" s="68" t="s">
        <v>185</v>
      </c>
      <c r="U88" s="61" t="s">
        <v>24</v>
      </c>
      <c r="V88" s="73">
        <v>0</v>
      </c>
      <c r="W88" s="72">
        <v>2018</v>
      </c>
      <c r="X88" s="843"/>
      <c r="Y88" s="843"/>
      <c r="Z88" s="843"/>
      <c r="AA88" s="843"/>
      <c r="AB88" s="843"/>
      <c r="AC88" s="843"/>
      <c r="AD88" s="843"/>
      <c r="AE88" s="843"/>
      <c r="AF88" s="843"/>
      <c r="AG88" s="843"/>
      <c r="AH88" s="843"/>
    </row>
    <row r="89" spans="1:34" ht="12" customHeight="1" x14ac:dyDescent="0.2">
      <c r="A89" s="984"/>
      <c r="B89" s="984"/>
      <c r="C89" s="988"/>
      <c r="D89" s="989"/>
      <c r="E89" s="874"/>
      <c r="F89" s="945"/>
      <c r="G89" s="945"/>
      <c r="H89" s="945"/>
      <c r="I89" s="930"/>
      <c r="J89" s="874"/>
      <c r="K89" s="838"/>
      <c r="L89" s="874"/>
      <c r="M89" s="874"/>
      <c r="N89" s="841"/>
      <c r="O89" s="838"/>
      <c r="P89" s="904" t="s">
        <v>563</v>
      </c>
      <c r="Q89" s="904" t="s">
        <v>564</v>
      </c>
      <c r="R89" s="872" t="s">
        <v>186</v>
      </c>
      <c r="S89" s="872" t="s">
        <v>187</v>
      </c>
      <c r="T89" s="872" t="s">
        <v>188</v>
      </c>
      <c r="U89" s="959" t="s">
        <v>24</v>
      </c>
      <c r="V89" s="904">
        <v>0.77</v>
      </c>
      <c r="W89" s="959">
        <v>2018</v>
      </c>
      <c r="X89" s="843"/>
      <c r="Y89" s="843"/>
      <c r="Z89" s="843"/>
      <c r="AA89" s="843"/>
      <c r="AB89" s="843"/>
      <c r="AC89" s="843"/>
      <c r="AD89" s="843"/>
      <c r="AE89" s="843"/>
      <c r="AF89" s="843"/>
      <c r="AG89" s="843"/>
      <c r="AH89" s="843"/>
    </row>
    <row r="90" spans="1:34" ht="12" customHeight="1" x14ac:dyDescent="0.2">
      <c r="A90" s="984"/>
      <c r="B90" s="984"/>
      <c r="C90" s="988"/>
      <c r="D90" s="989"/>
      <c r="E90" s="874"/>
      <c r="F90" s="945"/>
      <c r="G90" s="945"/>
      <c r="H90" s="945"/>
      <c r="I90" s="930"/>
      <c r="J90" s="874"/>
      <c r="K90" s="838"/>
      <c r="L90" s="874"/>
      <c r="M90" s="874"/>
      <c r="N90" s="841"/>
      <c r="O90" s="838"/>
      <c r="P90" s="904"/>
      <c r="Q90" s="904"/>
      <c r="R90" s="872"/>
      <c r="S90" s="872"/>
      <c r="T90" s="872"/>
      <c r="U90" s="959"/>
      <c r="V90" s="904"/>
      <c r="W90" s="959"/>
      <c r="X90" s="843"/>
      <c r="Y90" s="843"/>
      <c r="Z90" s="843"/>
      <c r="AA90" s="843"/>
      <c r="AB90" s="843"/>
      <c r="AC90" s="843"/>
      <c r="AD90" s="843"/>
      <c r="AE90" s="843"/>
      <c r="AF90" s="843"/>
      <c r="AG90" s="843"/>
      <c r="AH90" s="843"/>
    </row>
    <row r="91" spans="1:34" ht="12" customHeight="1" x14ac:dyDescent="0.2">
      <c r="A91" s="984"/>
      <c r="B91" s="984"/>
      <c r="C91" s="988"/>
      <c r="D91" s="989"/>
      <c r="E91" s="874"/>
      <c r="F91" s="945"/>
      <c r="G91" s="945"/>
      <c r="H91" s="945"/>
      <c r="I91" s="930"/>
      <c r="J91" s="874"/>
      <c r="K91" s="838"/>
      <c r="L91" s="874"/>
      <c r="M91" s="874"/>
      <c r="N91" s="841"/>
      <c r="O91" s="838"/>
      <c r="P91" s="75" t="s">
        <v>563</v>
      </c>
      <c r="Q91" s="75" t="s">
        <v>564</v>
      </c>
      <c r="R91" s="68" t="s">
        <v>189</v>
      </c>
      <c r="S91" s="68" t="s">
        <v>190</v>
      </c>
      <c r="T91" s="68" t="s">
        <v>191</v>
      </c>
      <c r="U91" s="74" t="s">
        <v>24</v>
      </c>
      <c r="V91" s="75">
        <v>0.91</v>
      </c>
      <c r="W91" s="74">
        <v>2018</v>
      </c>
      <c r="X91" s="843"/>
      <c r="Y91" s="843"/>
      <c r="Z91" s="843"/>
      <c r="AA91" s="843"/>
      <c r="AB91" s="843"/>
      <c r="AC91" s="843"/>
      <c r="AD91" s="843"/>
      <c r="AE91" s="843"/>
      <c r="AF91" s="843"/>
      <c r="AG91" s="843"/>
      <c r="AH91" s="843"/>
    </row>
    <row r="92" spans="1:34" x14ac:dyDescent="0.2">
      <c r="A92" s="984"/>
      <c r="B92" s="984"/>
      <c r="C92" s="988"/>
      <c r="D92" s="989"/>
      <c r="E92" s="874"/>
      <c r="F92" s="945"/>
      <c r="G92" s="945"/>
      <c r="H92" s="945"/>
      <c r="I92" s="930"/>
      <c r="J92" s="874"/>
      <c r="K92" s="838"/>
      <c r="L92" s="874"/>
      <c r="M92" s="874"/>
      <c r="N92" s="841"/>
      <c r="O92" s="838"/>
      <c r="P92" s="904" t="s">
        <v>566</v>
      </c>
      <c r="Q92" s="904" t="s">
        <v>567</v>
      </c>
      <c r="R92" s="962" t="s">
        <v>192</v>
      </c>
      <c r="S92" s="962" t="s">
        <v>193</v>
      </c>
      <c r="T92" s="962" t="s">
        <v>194</v>
      </c>
      <c r="U92" s="959" t="s">
        <v>24</v>
      </c>
      <c r="V92" s="904">
        <v>0.193</v>
      </c>
      <c r="W92" s="962">
        <v>2018</v>
      </c>
      <c r="X92" s="843"/>
      <c r="Y92" s="843"/>
      <c r="Z92" s="843"/>
      <c r="AA92" s="843"/>
      <c r="AB92" s="843"/>
      <c r="AC92" s="843"/>
      <c r="AD92" s="843"/>
      <c r="AE92" s="843"/>
      <c r="AF92" s="843"/>
      <c r="AG92" s="843"/>
      <c r="AH92" s="843"/>
    </row>
    <row r="93" spans="1:34" x14ac:dyDescent="0.2">
      <c r="A93" s="985"/>
      <c r="B93" s="985"/>
      <c r="C93" s="990"/>
      <c r="D93" s="991"/>
      <c r="E93" s="864"/>
      <c r="F93" s="946"/>
      <c r="G93" s="946"/>
      <c r="H93" s="946"/>
      <c r="I93" s="931"/>
      <c r="J93" s="864"/>
      <c r="K93" s="839"/>
      <c r="L93" s="864"/>
      <c r="M93" s="864"/>
      <c r="N93" s="842"/>
      <c r="O93" s="839"/>
      <c r="P93" s="904"/>
      <c r="Q93" s="904"/>
      <c r="R93" s="962"/>
      <c r="S93" s="962"/>
      <c r="T93" s="962"/>
      <c r="U93" s="959"/>
      <c r="V93" s="959"/>
      <c r="W93" s="962"/>
      <c r="X93" s="844"/>
      <c r="Y93" s="844"/>
      <c r="Z93" s="844"/>
      <c r="AA93" s="844"/>
      <c r="AB93" s="844"/>
      <c r="AC93" s="844"/>
      <c r="AD93" s="844"/>
      <c r="AE93" s="844"/>
      <c r="AF93" s="844"/>
      <c r="AG93" s="844"/>
      <c r="AH93" s="843"/>
    </row>
    <row r="94" spans="1:34" ht="28" customHeight="1" x14ac:dyDescent="0.2">
      <c r="A94" s="983" t="s">
        <v>532</v>
      </c>
      <c r="B94" s="983" t="s">
        <v>538</v>
      </c>
      <c r="C94" s="986" t="s">
        <v>596</v>
      </c>
      <c r="D94" s="987"/>
      <c r="E94" s="944" t="s">
        <v>597</v>
      </c>
      <c r="F94" s="944" t="s">
        <v>598</v>
      </c>
      <c r="G94" s="863" t="s">
        <v>599</v>
      </c>
      <c r="H94" s="863" t="s">
        <v>600</v>
      </c>
      <c r="I94" s="840">
        <v>1</v>
      </c>
      <c r="J94" s="863">
        <v>2017</v>
      </c>
      <c r="K94" s="837">
        <v>0</v>
      </c>
      <c r="L94" s="863">
        <v>0</v>
      </c>
      <c r="M94" s="863">
        <v>0</v>
      </c>
      <c r="N94" s="827">
        <v>0</v>
      </c>
      <c r="O94" s="837">
        <v>0.5</v>
      </c>
      <c r="P94" s="992" t="s">
        <v>568</v>
      </c>
      <c r="Q94" s="992" t="s">
        <v>569</v>
      </c>
      <c r="R94" s="962" t="s">
        <v>205</v>
      </c>
      <c r="S94" s="962" t="s">
        <v>206</v>
      </c>
      <c r="T94" s="962" t="s">
        <v>207</v>
      </c>
      <c r="U94" s="853" t="s">
        <v>69</v>
      </c>
      <c r="V94" s="947">
        <v>1</v>
      </c>
      <c r="W94" s="993">
        <v>2018</v>
      </c>
      <c r="X94" s="837">
        <v>1</v>
      </c>
      <c r="Y94" s="837">
        <v>1</v>
      </c>
      <c r="Z94" s="837">
        <v>1</v>
      </c>
      <c r="AA94" s="837">
        <v>1</v>
      </c>
      <c r="AB94" s="837">
        <v>1</v>
      </c>
      <c r="AC94" s="837">
        <v>1</v>
      </c>
      <c r="AD94" s="837">
        <v>1</v>
      </c>
      <c r="AE94" s="837">
        <v>1</v>
      </c>
      <c r="AF94" s="837">
        <v>1</v>
      </c>
      <c r="AG94" s="894" t="s">
        <v>544</v>
      </c>
      <c r="AH94" s="843"/>
    </row>
    <row r="95" spans="1:34" x14ac:dyDescent="0.2">
      <c r="A95" s="984"/>
      <c r="B95" s="984"/>
      <c r="C95" s="988"/>
      <c r="D95" s="989"/>
      <c r="E95" s="945"/>
      <c r="F95" s="945"/>
      <c r="G95" s="874"/>
      <c r="H95" s="874"/>
      <c r="I95" s="841"/>
      <c r="J95" s="874"/>
      <c r="K95" s="838"/>
      <c r="L95" s="874"/>
      <c r="M95" s="874"/>
      <c r="N95" s="874"/>
      <c r="O95" s="838"/>
      <c r="P95" s="992"/>
      <c r="Q95" s="992"/>
      <c r="R95" s="962"/>
      <c r="S95" s="962"/>
      <c r="T95" s="962"/>
      <c r="U95" s="853"/>
      <c r="V95" s="947"/>
      <c r="W95" s="993"/>
      <c r="X95" s="843"/>
      <c r="Y95" s="843"/>
      <c r="Z95" s="843"/>
      <c r="AA95" s="843"/>
      <c r="AB95" s="843"/>
      <c r="AC95" s="843"/>
      <c r="AD95" s="843"/>
      <c r="AE95" s="843"/>
      <c r="AF95" s="843"/>
      <c r="AG95" s="843"/>
      <c r="AH95" s="843"/>
    </row>
    <row r="96" spans="1:34" x14ac:dyDescent="0.2">
      <c r="A96" s="984"/>
      <c r="B96" s="984"/>
      <c r="C96" s="988"/>
      <c r="D96" s="989"/>
      <c r="E96" s="945"/>
      <c r="F96" s="945"/>
      <c r="G96" s="874"/>
      <c r="H96" s="874"/>
      <c r="I96" s="841"/>
      <c r="J96" s="874"/>
      <c r="K96" s="838"/>
      <c r="L96" s="874"/>
      <c r="M96" s="874"/>
      <c r="N96" s="874"/>
      <c r="O96" s="838"/>
      <c r="P96" s="992"/>
      <c r="Q96" s="992"/>
      <c r="R96" s="962"/>
      <c r="S96" s="962"/>
      <c r="T96" s="962"/>
      <c r="U96" s="853"/>
      <c r="V96" s="947"/>
      <c r="W96" s="993"/>
      <c r="X96" s="843"/>
      <c r="Y96" s="843"/>
      <c r="Z96" s="843"/>
      <c r="AA96" s="843"/>
      <c r="AB96" s="843"/>
      <c r="AC96" s="843"/>
      <c r="AD96" s="843"/>
      <c r="AE96" s="843"/>
      <c r="AF96" s="843"/>
      <c r="AG96" s="843"/>
      <c r="AH96" s="843"/>
    </row>
    <row r="97" spans="1:34" x14ac:dyDescent="0.2">
      <c r="A97" s="984"/>
      <c r="B97" s="984"/>
      <c r="C97" s="988"/>
      <c r="D97" s="989"/>
      <c r="E97" s="945"/>
      <c r="F97" s="945"/>
      <c r="G97" s="874"/>
      <c r="H97" s="874"/>
      <c r="I97" s="841"/>
      <c r="J97" s="874"/>
      <c r="K97" s="838"/>
      <c r="L97" s="874"/>
      <c r="M97" s="874"/>
      <c r="N97" s="874"/>
      <c r="O97" s="838"/>
      <c r="P97" s="992"/>
      <c r="Q97" s="992"/>
      <c r="R97" s="962"/>
      <c r="S97" s="962"/>
      <c r="T97" s="962"/>
      <c r="U97" s="853"/>
      <c r="V97" s="947"/>
      <c r="W97" s="993"/>
      <c r="X97" s="843"/>
      <c r="Y97" s="843"/>
      <c r="Z97" s="843"/>
      <c r="AA97" s="843"/>
      <c r="AB97" s="843"/>
      <c r="AC97" s="843"/>
      <c r="AD97" s="843"/>
      <c r="AE97" s="843"/>
      <c r="AF97" s="843"/>
      <c r="AG97" s="843"/>
      <c r="AH97" s="843"/>
    </row>
    <row r="98" spans="1:34" x14ac:dyDescent="0.2">
      <c r="A98" s="984"/>
      <c r="B98" s="984"/>
      <c r="C98" s="988"/>
      <c r="D98" s="989"/>
      <c r="E98" s="945"/>
      <c r="F98" s="945"/>
      <c r="G98" s="874"/>
      <c r="H98" s="874"/>
      <c r="I98" s="841"/>
      <c r="J98" s="874"/>
      <c r="K98" s="838"/>
      <c r="L98" s="874"/>
      <c r="M98" s="874"/>
      <c r="N98" s="874"/>
      <c r="O98" s="838"/>
      <c r="P98" s="992"/>
      <c r="Q98" s="992"/>
      <c r="R98" s="962"/>
      <c r="S98" s="962"/>
      <c r="T98" s="962"/>
      <c r="U98" s="853"/>
      <c r="V98" s="947"/>
      <c r="W98" s="993"/>
      <c r="X98" s="843"/>
      <c r="Y98" s="843"/>
      <c r="Z98" s="843"/>
      <c r="AA98" s="843"/>
      <c r="AB98" s="843"/>
      <c r="AC98" s="843"/>
      <c r="AD98" s="843"/>
      <c r="AE98" s="843"/>
      <c r="AF98" s="843"/>
      <c r="AG98" s="843"/>
      <c r="AH98" s="843"/>
    </row>
    <row r="99" spans="1:34" x14ac:dyDescent="0.2">
      <c r="A99" s="985"/>
      <c r="B99" s="985"/>
      <c r="C99" s="990"/>
      <c r="D99" s="991"/>
      <c r="E99" s="946"/>
      <c r="F99" s="946"/>
      <c r="G99" s="864"/>
      <c r="H99" s="864"/>
      <c r="I99" s="842"/>
      <c r="J99" s="864"/>
      <c r="K99" s="839"/>
      <c r="L99" s="864"/>
      <c r="M99" s="864"/>
      <c r="N99" s="864"/>
      <c r="O99" s="839"/>
      <c r="P99" s="992"/>
      <c r="Q99" s="992"/>
      <c r="R99" s="962"/>
      <c r="S99" s="962"/>
      <c r="T99" s="962"/>
      <c r="U99" s="853"/>
      <c r="V99" s="947"/>
      <c r="W99" s="993"/>
      <c r="X99" s="844"/>
      <c r="Y99" s="844"/>
      <c r="Z99" s="844"/>
      <c r="AA99" s="844"/>
      <c r="AB99" s="844"/>
      <c r="AC99" s="844"/>
      <c r="AD99" s="844"/>
      <c r="AE99" s="844"/>
      <c r="AF99" s="844"/>
      <c r="AG99" s="844"/>
      <c r="AH99" s="843"/>
    </row>
    <row r="100" spans="1:34" ht="19" customHeight="1" x14ac:dyDescent="0.2">
      <c r="A100" s="983" t="s">
        <v>532</v>
      </c>
      <c r="B100" s="983" t="s">
        <v>538</v>
      </c>
      <c r="C100" s="986" t="s">
        <v>611</v>
      </c>
      <c r="D100" s="987"/>
      <c r="E100" s="863" t="s">
        <v>612</v>
      </c>
      <c r="F100" s="944" t="s">
        <v>613</v>
      </c>
      <c r="G100" s="944" t="s">
        <v>614</v>
      </c>
      <c r="H100" s="944" t="s">
        <v>24</v>
      </c>
      <c r="I100" s="840">
        <v>0.95</v>
      </c>
      <c r="J100" s="863">
        <v>2017</v>
      </c>
      <c r="K100" s="840">
        <v>0.95</v>
      </c>
      <c r="L100" s="863">
        <v>0</v>
      </c>
      <c r="M100" s="863">
        <v>54</v>
      </c>
      <c r="N100" s="827">
        <v>0</v>
      </c>
      <c r="O100" s="840">
        <v>0.5</v>
      </c>
      <c r="P100" s="936" t="s">
        <v>245</v>
      </c>
      <c r="Q100" s="936" t="s">
        <v>246</v>
      </c>
      <c r="R100" s="978" t="s">
        <v>222</v>
      </c>
      <c r="S100" s="962" t="s">
        <v>223</v>
      </c>
      <c r="T100" s="962" t="s">
        <v>224</v>
      </c>
      <c r="U100" s="853" t="s">
        <v>24</v>
      </c>
      <c r="V100" s="852">
        <v>0.85170000000000001</v>
      </c>
      <c r="W100" s="952">
        <v>2018</v>
      </c>
      <c r="X100" s="840">
        <v>0.95</v>
      </c>
      <c r="Y100" s="840">
        <v>0.95</v>
      </c>
      <c r="Z100" s="840">
        <v>0.93</v>
      </c>
      <c r="AA100" s="840">
        <v>0.95</v>
      </c>
      <c r="AB100" s="840">
        <v>0.93</v>
      </c>
      <c r="AC100" s="840">
        <v>0.95</v>
      </c>
      <c r="AD100" s="840"/>
      <c r="AE100" s="840">
        <v>0.95</v>
      </c>
      <c r="AF100" s="840">
        <v>0.95</v>
      </c>
      <c r="AG100" s="895" t="s">
        <v>544</v>
      </c>
      <c r="AH100" s="843"/>
    </row>
    <row r="101" spans="1:34" x14ac:dyDescent="0.2">
      <c r="A101" s="984"/>
      <c r="B101" s="984"/>
      <c r="C101" s="988"/>
      <c r="D101" s="989"/>
      <c r="E101" s="874"/>
      <c r="F101" s="945"/>
      <c r="G101" s="945"/>
      <c r="H101" s="945"/>
      <c r="I101" s="841"/>
      <c r="J101" s="874"/>
      <c r="K101" s="841"/>
      <c r="L101" s="874"/>
      <c r="M101" s="874"/>
      <c r="N101" s="874"/>
      <c r="O101" s="841"/>
      <c r="P101" s="936"/>
      <c r="Q101" s="936"/>
      <c r="R101" s="978"/>
      <c r="S101" s="962"/>
      <c r="T101" s="962"/>
      <c r="U101" s="853"/>
      <c r="V101" s="852"/>
      <c r="W101" s="933"/>
      <c r="X101" s="841"/>
      <c r="Y101" s="841"/>
      <c r="Z101" s="841"/>
      <c r="AA101" s="841"/>
      <c r="AB101" s="841"/>
      <c r="AC101" s="841"/>
      <c r="AD101" s="841"/>
      <c r="AE101" s="841"/>
      <c r="AF101" s="841"/>
      <c r="AG101" s="878"/>
      <c r="AH101" s="843"/>
    </row>
    <row r="102" spans="1:34" x14ac:dyDescent="0.2">
      <c r="A102" s="984"/>
      <c r="B102" s="984"/>
      <c r="C102" s="988"/>
      <c r="D102" s="989"/>
      <c r="E102" s="874"/>
      <c r="F102" s="945"/>
      <c r="G102" s="945"/>
      <c r="H102" s="945"/>
      <c r="I102" s="841"/>
      <c r="J102" s="874"/>
      <c r="K102" s="841"/>
      <c r="L102" s="874"/>
      <c r="M102" s="874"/>
      <c r="N102" s="874"/>
      <c r="O102" s="841"/>
      <c r="P102" s="936"/>
      <c r="Q102" s="936"/>
      <c r="R102" s="978"/>
      <c r="S102" s="962"/>
      <c r="T102" s="962"/>
      <c r="U102" s="853"/>
      <c r="V102" s="852"/>
      <c r="W102" s="933"/>
      <c r="X102" s="841"/>
      <c r="Y102" s="841"/>
      <c r="Z102" s="841"/>
      <c r="AA102" s="841"/>
      <c r="AB102" s="841"/>
      <c r="AC102" s="841"/>
      <c r="AD102" s="841"/>
      <c r="AE102" s="841"/>
      <c r="AF102" s="841"/>
      <c r="AG102" s="878"/>
      <c r="AH102" s="843"/>
    </row>
    <row r="103" spans="1:34" x14ac:dyDescent="0.2">
      <c r="A103" s="984"/>
      <c r="B103" s="984"/>
      <c r="C103" s="988"/>
      <c r="D103" s="989"/>
      <c r="E103" s="874"/>
      <c r="F103" s="945"/>
      <c r="G103" s="945"/>
      <c r="H103" s="945"/>
      <c r="I103" s="841"/>
      <c r="J103" s="874"/>
      <c r="K103" s="841"/>
      <c r="L103" s="874"/>
      <c r="M103" s="874"/>
      <c r="N103" s="874"/>
      <c r="O103" s="841"/>
      <c r="P103" s="936"/>
      <c r="Q103" s="936"/>
      <c r="R103" s="978"/>
      <c r="S103" s="962"/>
      <c r="T103" s="962"/>
      <c r="U103" s="853"/>
      <c r="V103" s="852"/>
      <c r="W103" s="933"/>
      <c r="X103" s="841"/>
      <c r="Y103" s="841"/>
      <c r="Z103" s="841"/>
      <c r="AA103" s="841"/>
      <c r="AB103" s="841"/>
      <c r="AC103" s="841"/>
      <c r="AD103" s="841"/>
      <c r="AE103" s="841"/>
      <c r="AF103" s="841"/>
      <c r="AG103" s="878"/>
      <c r="AH103" s="843"/>
    </row>
    <row r="104" spans="1:34" ht="13" customHeight="1" x14ac:dyDescent="0.2">
      <c r="A104" s="984"/>
      <c r="B104" s="984"/>
      <c r="C104" s="988"/>
      <c r="D104" s="989"/>
      <c r="E104" s="874"/>
      <c r="F104" s="945"/>
      <c r="G104" s="945"/>
      <c r="H104" s="945"/>
      <c r="I104" s="841"/>
      <c r="J104" s="874"/>
      <c r="K104" s="841"/>
      <c r="L104" s="874"/>
      <c r="M104" s="874"/>
      <c r="N104" s="874"/>
      <c r="O104" s="841"/>
      <c r="P104" s="965" t="s">
        <v>570</v>
      </c>
      <c r="Q104" s="965" t="s">
        <v>571</v>
      </c>
      <c r="R104" s="962" t="s">
        <v>234</v>
      </c>
      <c r="S104" s="981" t="s">
        <v>235</v>
      </c>
      <c r="T104" s="981" t="s">
        <v>236</v>
      </c>
      <c r="U104" s="853" t="s">
        <v>24</v>
      </c>
      <c r="V104" s="853">
        <v>0</v>
      </c>
      <c r="W104" s="982" t="s">
        <v>585</v>
      </c>
      <c r="X104" s="841"/>
      <c r="Y104" s="841"/>
      <c r="Z104" s="841"/>
      <c r="AA104" s="841"/>
      <c r="AB104" s="841"/>
      <c r="AC104" s="841"/>
      <c r="AD104" s="841"/>
      <c r="AE104" s="841"/>
      <c r="AF104" s="841"/>
      <c r="AG104" s="878"/>
      <c r="AH104" s="843"/>
    </row>
    <row r="105" spans="1:34" x14ac:dyDescent="0.2">
      <c r="A105" s="984"/>
      <c r="B105" s="984"/>
      <c r="C105" s="988"/>
      <c r="D105" s="989"/>
      <c r="E105" s="874"/>
      <c r="F105" s="945"/>
      <c r="G105" s="945"/>
      <c r="H105" s="945"/>
      <c r="I105" s="841"/>
      <c r="J105" s="874"/>
      <c r="K105" s="841"/>
      <c r="L105" s="874"/>
      <c r="M105" s="874"/>
      <c r="N105" s="874"/>
      <c r="O105" s="841"/>
      <c r="P105" s="965"/>
      <c r="Q105" s="965"/>
      <c r="R105" s="962"/>
      <c r="S105" s="981"/>
      <c r="T105" s="981"/>
      <c r="U105" s="853"/>
      <c r="V105" s="853"/>
      <c r="W105" s="982"/>
      <c r="X105" s="841"/>
      <c r="Y105" s="841"/>
      <c r="Z105" s="841"/>
      <c r="AA105" s="841"/>
      <c r="AB105" s="841"/>
      <c r="AC105" s="841"/>
      <c r="AD105" s="841"/>
      <c r="AE105" s="841"/>
      <c r="AF105" s="841"/>
      <c r="AG105" s="878"/>
      <c r="AH105" s="843"/>
    </row>
    <row r="106" spans="1:34" x14ac:dyDescent="0.2">
      <c r="A106" s="985"/>
      <c r="B106" s="985"/>
      <c r="C106" s="990"/>
      <c r="D106" s="991"/>
      <c r="E106" s="864"/>
      <c r="F106" s="946"/>
      <c r="G106" s="946"/>
      <c r="H106" s="946"/>
      <c r="I106" s="842"/>
      <c r="J106" s="864"/>
      <c r="K106" s="842"/>
      <c r="L106" s="864"/>
      <c r="M106" s="864"/>
      <c r="N106" s="864"/>
      <c r="O106" s="842"/>
      <c r="P106" s="965"/>
      <c r="Q106" s="965"/>
      <c r="R106" s="962"/>
      <c r="S106" s="981"/>
      <c r="T106" s="981"/>
      <c r="U106" s="853"/>
      <c r="V106" s="853"/>
      <c r="W106" s="982"/>
      <c r="X106" s="842"/>
      <c r="Y106" s="842"/>
      <c r="Z106" s="842"/>
      <c r="AA106" s="842"/>
      <c r="AB106" s="842"/>
      <c r="AC106" s="842"/>
      <c r="AD106" s="842"/>
      <c r="AE106" s="842"/>
      <c r="AF106" s="842"/>
      <c r="AG106" s="879"/>
      <c r="AH106" s="843"/>
    </row>
    <row r="107" spans="1:34" ht="25" customHeight="1" x14ac:dyDescent="0.2">
      <c r="A107" s="894" t="s">
        <v>532</v>
      </c>
      <c r="B107" s="966" t="s">
        <v>538</v>
      </c>
      <c r="C107" s="972" t="s">
        <v>615</v>
      </c>
      <c r="D107" s="973"/>
      <c r="E107" s="863" t="s">
        <v>248</v>
      </c>
      <c r="F107" s="863" t="s">
        <v>249</v>
      </c>
      <c r="G107" s="863" t="s">
        <v>250</v>
      </c>
      <c r="H107" s="969" t="s">
        <v>251</v>
      </c>
      <c r="I107" s="894">
        <v>12</v>
      </c>
      <c r="J107" s="894">
        <v>2018</v>
      </c>
      <c r="K107" s="837">
        <v>1</v>
      </c>
      <c r="L107" s="894">
        <v>36</v>
      </c>
      <c r="M107" s="894">
        <v>36</v>
      </c>
      <c r="N107" s="875">
        <f>L107/M107</f>
        <v>1</v>
      </c>
      <c r="O107" s="837">
        <v>0.5</v>
      </c>
      <c r="P107" s="869" t="s">
        <v>577</v>
      </c>
      <c r="Q107" s="869" t="s">
        <v>578</v>
      </c>
      <c r="R107" s="872" t="s">
        <v>248</v>
      </c>
      <c r="S107" s="872" t="s">
        <v>249</v>
      </c>
      <c r="T107" s="872" t="s">
        <v>250</v>
      </c>
      <c r="U107" s="979" t="s">
        <v>251</v>
      </c>
      <c r="V107" s="979">
        <v>12</v>
      </c>
      <c r="W107" s="892">
        <v>2018</v>
      </c>
      <c r="X107" s="837">
        <v>1</v>
      </c>
      <c r="Y107" s="837">
        <v>1</v>
      </c>
      <c r="Z107" s="837">
        <v>1</v>
      </c>
      <c r="AA107" s="837">
        <v>1</v>
      </c>
      <c r="AB107" s="837">
        <v>1</v>
      </c>
      <c r="AC107" s="837">
        <v>1</v>
      </c>
      <c r="AD107" s="837">
        <v>1</v>
      </c>
      <c r="AE107" s="837">
        <v>1</v>
      </c>
      <c r="AF107" s="837">
        <v>1</v>
      </c>
      <c r="AG107" s="894" t="s">
        <v>544</v>
      </c>
      <c r="AH107" s="843"/>
    </row>
    <row r="108" spans="1:34" x14ac:dyDescent="0.2">
      <c r="A108" s="843"/>
      <c r="B108" s="967"/>
      <c r="C108" s="974"/>
      <c r="D108" s="975"/>
      <c r="E108" s="874"/>
      <c r="F108" s="874"/>
      <c r="G108" s="874"/>
      <c r="H108" s="970"/>
      <c r="I108" s="843"/>
      <c r="J108" s="843"/>
      <c r="K108" s="843"/>
      <c r="L108" s="843"/>
      <c r="M108" s="843"/>
      <c r="N108" s="876"/>
      <c r="O108" s="843"/>
      <c r="P108" s="869"/>
      <c r="Q108" s="869"/>
      <c r="R108" s="872"/>
      <c r="S108" s="872"/>
      <c r="T108" s="872"/>
      <c r="U108" s="979"/>
      <c r="V108" s="979"/>
      <c r="W108" s="892"/>
      <c r="X108" s="843"/>
      <c r="Y108" s="843"/>
      <c r="Z108" s="843"/>
      <c r="AA108" s="843"/>
      <c r="AB108" s="843"/>
      <c r="AC108" s="843"/>
      <c r="AD108" s="843"/>
      <c r="AE108" s="843"/>
      <c r="AF108" s="843"/>
      <c r="AG108" s="843"/>
      <c r="AH108" s="843"/>
    </row>
    <row r="109" spans="1:34" x14ac:dyDescent="0.2">
      <c r="A109" s="843"/>
      <c r="B109" s="967"/>
      <c r="C109" s="974"/>
      <c r="D109" s="975"/>
      <c r="E109" s="874"/>
      <c r="F109" s="874"/>
      <c r="G109" s="874"/>
      <c r="H109" s="970"/>
      <c r="I109" s="843"/>
      <c r="J109" s="843"/>
      <c r="K109" s="843"/>
      <c r="L109" s="843"/>
      <c r="M109" s="843"/>
      <c r="N109" s="876"/>
      <c r="O109" s="843"/>
      <c r="P109" s="869"/>
      <c r="Q109" s="869"/>
      <c r="R109" s="872"/>
      <c r="S109" s="872"/>
      <c r="T109" s="872"/>
      <c r="U109" s="979"/>
      <c r="V109" s="979"/>
      <c r="W109" s="892"/>
      <c r="X109" s="843"/>
      <c r="Y109" s="843"/>
      <c r="Z109" s="843"/>
      <c r="AA109" s="843"/>
      <c r="AB109" s="843"/>
      <c r="AC109" s="843"/>
      <c r="AD109" s="843"/>
      <c r="AE109" s="843"/>
      <c r="AF109" s="843"/>
      <c r="AG109" s="843"/>
      <c r="AH109" s="843"/>
    </row>
    <row r="110" spans="1:34" x14ac:dyDescent="0.2">
      <c r="A110" s="843"/>
      <c r="B110" s="967"/>
      <c r="C110" s="974"/>
      <c r="D110" s="975"/>
      <c r="E110" s="874"/>
      <c r="F110" s="874"/>
      <c r="G110" s="874"/>
      <c r="H110" s="970"/>
      <c r="I110" s="843"/>
      <c r="J110" s="843"/>
      <c r="K110" s="843"/>
      <c r="L110" s="843"/>
      <c r="M110" s="843"/>
      <c r="N110" s="876"/>
      <c r="O110" s="843"/>
      <c r="P110" s="965" t="s">
        <v>579</v>
      </c>
      <c r="Q110" s="965" t="s">
        <v>580</v>
      </c>
      <c r="R110" s="872" t="s">
        <v>255</v>
      </c>
      <c r="S110" s="872" t="s">
        <v>184</v>
      </c>
      <c r="T110" s="872" t="s">
        <v>256</v>
      </c>
      <c r="U110" s="979" t="s">
        <v>24</v>
      </c>
      <c r="V110" s="980">
        <v>0.41199999999999998</v>
      </c>
      <c r="W110" s="940">
        <v>2018</v>
      </c>
      <c r="X110" s="843"/>
      <c r="Y110" s="843"/>
      <c r="Z110" s="843"/>
      <c r="AA110" s="843"/>
      <c r="AB110" s="843"/>
      <c r="AC110" s="843"/>
      <c r="AD110" s="843"/>
      <c r="AE110" s="843"/>
      <c r="AF110" s="843"/>
      <c r="AG110" s="843"/>
      <c r="AH110" s="843"/>
    </row>
    <row r="111" spans="1:34" x14ac:dyDescent="0.2">
      <c r="A111" s="843"/>
      <c r="B111" s="967"/>
      <c r="C111" s="974"/>
      <c r="D111" s="975"/>
      <c r="E111" s="874"/>
      <c r="F111" s="874"/>
      <c r="G111" s="874"/>
      <c r="H111" s="970"/>
      <c r="I111" s="843"/>
      <c r="J111" s="843"/>
      <c r="K111" s="843"/>
      <c r="L111" s="843"/>
      <c r="M111" s="843"/>
      <c r="N111" s="876"/>
      <c r="O111" s="843"/>
      <c r="P111" s="965"/>
      <c r="Q111" s="965"/>
      <c r="R111" s="872"/>
      <c r="S111" s="872"/>
      <c r="T111" s="872"/>
      <c r="U111" s="979"/>
      <c r="V111" s="980"/>
      <c r="W111" s="940"/>
      <c r="X111" s="843"/>
      <c r="Y111" s="843"/>
      <c r="Z111" s="843"/>
      <c r="AA111" s="843"/>
      <c r="AB111" s="843"/>
      <c r="AC111" s="843"/>
      <c r="AD111" s="843"/>
      <c r="AE111" s="843"/>
      <c r="AF111" s="843"/>
      <c r="AG111" s="843"/>
      <c r="AH111" s="843"/>
    </row>
    <row r="112" spans="1:34" x14ac:dyDescent="0.2">
      <c r="A112" s="844"/>
      <c r="B112" s="968"/>
      <c r="C112" s="976"/>
      <c r="D112" s="977"/>
      <c r="E112" s="864"/>
      <c r="F112" s="864"/>
      <c r="G112" s="864"/>
      <c r="H112" s="971"/>
      <c r="I112" s="844"/>
      <c r="J112" s="844"/>
      <c r="K112" s="844"/>
      <c r="L112" s="844"/>
      <c r="M112" s="844"/>
      <c r="N112" s="877"/>
      <c r="O112" s="844"/>
      <c r="P112" s="965"/>
      <c r="Q112" s="965"/>
      <c r="R112" s="872"/>
      <c r="S112" s="872"/>
      <c r="T112" s="872"/>
      <c r="U112" s="979"/>
      <c r="V112" s="980"/>
      <c r="W112" s="940"/>
      <c r="X112" s="844"/>
      <c r="Y112" s="844"/>
      <c r="Z112" s="844"/>
      <c r="AA112" s="844"/>
      <c r="AB112" s="844"/>
      <c r="AC112" s="844"/>
      <c r="AD112" s="844"/>
      <c r="AE112" s="844"/>
      <c r="AF112" s="844"/>
      <c r="AG112" s="844"/>
      <c r="AH112" s="843"/>
    </row>
    <row r="113" spans="1:34" ht="8" customHeight="1" x14ac:dyDescent="0.2">
      <c r="A113" s="895" t="s">
        <v>532</v>
      </c>
      <c r="B113" s="895" t="s">
        <v>538</v>
      </c>
      <c r="C113" s="953" t="s">
        <v>611</v>
      </c>
      <c r="D113" s="954"/>
      <c r="E113" s="895" t="s">
        <v>612</v>
      </c>
      <c r="F113" s="895" t="s">
        <v>613</v>
      </c>
      <c r="G113" s="895" t="s">
        <v>614</v>
      </c>
      <c r="H113" s="895" t="s">
        <v>24</v>
      </c>
      <c r="I113" s="845">
        <v>0.95</v>
      </c>
      <c r="J113" s="895">
        <v>2017</v>
      </c>
      <c r="K113" s="845">
        <v>0.95</v>
      </c>
      <c r="L113" s="895">
        <v>0</v>
      </c>
      <c r="M113" s="895">
        <v>54</v>
      </c>
      <c r="N113" s="845">
        <v>0</v>
      </c>
      <c r="O113" s="845">
        <v>0.5</v>
      </c>
      <c r="P113" s="964" t="s">
        <v>581</v>
      </c>
      <c r="Q113" s="964" t="s">
        <v>582</v>
      </c>
      <c r="R113" s="872" t="s">
        <v>265</v>
      </c>
      <c r="S113" s="962" t="s">
        <v>266</v>
      </c>
      <c r="T113" s="962" t="s">
        <v>267</v>
      </c>
      <c r="U113" s="853" t="s">
        <v>24</v>
      </c>
      <c r="V113" s="927">
        <v>0.41</v>
      </c>
      <c r="W113" s="952">
        <v>2018</v>
      </c>
      <c r="X113" s="837">
        <v>0.95</v>
      </c>
      <c r="Y113" s="837">
        <v>0.95</v>
      </c>
      <c r="Z113" s="837">
        <v>0.93</v>
      </c>
      <c r="AA113" s="837">
        <v>0.95</v>
      </c>
      <c r="AB113" s="837">
        <v>0.93</v>
      </c>
      <c r="AC113" s="837">
        <v>0.95</v>
      </c>
      <c r="AD113" s="894"/>
      <c r="AE113" s="837">
        <v>0.95</v>
      </c>
      <c r="AF113" s="837">
        <v>0.95</v>
      </c>
      <c r="AG113" s="894" t="s">
        <v>544</v>
      </c>
      <c r="AH113" s="843"/>
    </row>
    <row r="114" spans="1:34" ht="8" customHeight="1" x14ac:dyDescent="0.2">
      <c r="A114" s="878"/>
      <c r="B114" s="878"/>
      <c r="C114" s="955"/>
      <c r="D114" s="956"/>
      <c r="E114" s="878"/>
      <c r="F114" s="878"/>
      <c r="G114" s="878"/>
      <c r="H114" s="878"/>
      <c r="I114" s="846"/>
      <c r="J114" s="878"/>
      <c r="K114" s="846"/>
      <c r="L114" s="878"/>
      <c r="M114" s="878"/>
      <c r="N114" s="878"/>
      <c r="O114" s="846"/>
      <c r="P114" s="964"/>
      <c r="Q114" s="964"/>
      <c r="R114" s="872"/>
      <c r="S114" s="962"/>
      <c r="T114" s="962"/>
      <c r="U114" s="853"/>
      <c r="V114" s="927"/>
      <c r="W114" s="952"/>
      <c r="X114" s="838"/>
      <c r="Y114" s="838"/>
      <c r="Z114" s="838"/>
      <c r="AA114" s="838"/>
      <c r="AB114" s="838"/>
      <c r="AC114" s="838"/>
      <c r="AD114" s="843"/>
      <c r="AE114" s="838"/>
      <c r="AF114" s="838"/>
      <c r="AG114" s="843"/>
      <c r="AH114" s="843"/>
    </row>
    <row r="115" spans="1:34" ht="8" customHeight="1" x14ac:dyDescent="0.2">
      <c r="A115" s="878"/>
      <c r="B115" s="878"/>
      <c r="C115" s="955"/>
      <c r="D115" s="956"/>
      <c r="E115" s="878"/>
      <c r="F115" s="878"/>
      <c r="G115" s="878"/>
      <c r="H115" s="878"/>
      <c r="I115" s="846"/>
      <c r="J115" s="878"/>
      <c r="K115" s="846"/>
      <c r="L115" s="878"/>
      <c r="M115" s="878"/>
      <c r="N115" s="878"/>
      <c r="O115" s="846"/>
      <c r="P115" s="965" t="s">
        <v>616</v>
      </c>
      <c r="Q115" s="965" t="s">
        <v>583</v>
      </c>
      <c r="R115" s="962" t="s">
        <v>272</v>
      </c>
      <c r="S115" s="962" t="s">
        <v>273</v>
      </c>
      <c r="T115" s="962" t="s">
        <v>274</v>
      </c>
      <c r="U115" s="853" t="s">
        <v>69</v>
      </c>
      <c r="V115" s="927">
        <v>0</v>
      </c>
      <c r="W115" s="952">
        <v>2018</v>
      </c>
      <c r="X115" s="838"/>
      <c r="Y115" s="838"/>
      <c r="Z115" s="838"/>
      <c r="AA115" s="838"/>
      <c r="AB115" s="838"/>
      <c r="AC115" s="838"/>
      <c r="AD115" s="843"/>
      <c r="AE115" s="838"/>
      <c r="AF115" s="838"/>
      <c r="AG115" s="843"/>
      <c r="AH115" s="843"/>
    </row>
    <row r="116" spans="1:34" ht="8" customHeight="1" x14ac:dyDescent="0.2">
      <c r="A116" s="878"/>
      <c r="B116" s="878"/>
      <c r="C116" s="955"/>
      <c r="D116" s="956"/>
      <c r="E116" s="878"/>
      <c r="F116" s="878"/>
      <c r="G116" s="878"/>
      <c r="H116" s="878"/>
      <c r="I116" s="846"/>
      <c r="J116" s="878"/>
      <c r="K116" s="846"/>
      <c r="L116" s="878"/>
      <c r="M116" s="878"/>
      <c r="N116" s="878"/>
      <c r="O116" s="846"/>
      <c r="P116" s="965"/>
      <c r="Q116" s="965"/>
      <c r="R116" s="962"/>
      <c r="S116" s="962"/>
      <c r="T116" s="962"/>
      <c r="U116" s="853"/>
      <c r="V116" s="927"/>
      <c r="W116" s="952"/>
      <c r="X116" s="838"/>
      <c r="Y116" s="838"/>
      <c r="Z116" s="838"/>
      <c r="AA116" s="838"/>
      <c r="AB116" s="838"/>
      <c r="AC116" s="838"/>
      <c r="AD116" s="843"/>
      <c r="AE116" s="838"/>
      <c r="AF116" s="838"/>
      <c r="AG116" s="843"/>
      <c r="AH116" s="843"/>
    </row>
    <row r="117" spans="1:34" ht="8" customHeight="1" x14ac:dyDescent="0.2">
      <c r="A117" s="878"/>
      <c r="B117" s="878"/>
      <c r="C117" s="955"/>
      <c r="D117" s="956"/>
      <c r="E117" s="878"/>
      <c r="F117" s="878"/>
      <c r="G117" s="878"/>
      <c r="H117" s="878"/>
      <c r="I117" s="846"/>
      <c r="J117" s="878"/>
      <c r="K117" s="846"/>
      <c r="L117" s="878"/>
      <c r="M117" s="878"/>
      <c r="N117" s="878"/>
      <c r="O117" s="846"/>
      <c r="P117" s="965"/>
      <c r="Q117" s="965"/>
      <c r="R117" s="962"/>
      <c r="S117" s="962"/>
      <c r="T117" s="962"/>
      <c r="U117" s="853"/>
      <c r="V117" s="927"/>
      <c r="W117" s="952"/>
      <c r="X117" s="838"/>
      <c r="Y117" s="838"/>
      <c r="Z117" s="838"/>
      <c r="AA117" s="838"/>
      <c r="AB117" s="838"/>
      <c r="AC117" s="838"/>
      <c r="AD117" s="843"/>
      <c r="AE117" s="838"/>
      <c r="AF117" s="838"/>
      <c r="AG117" s="843"/>
      <c r="AH117" s="843"/>
    </row>
    <row r="118" spans="1:34" ht="8" customHeight="1" x14ac:dyDescent="0.2">
      <c r="A118" s="878"/>
      <c r="B118" s="878"/>
      <c r="C118" s="955"/>
      <c r="D118" s="956"/>
      <c r="E118" s="878"/>
      <c r="F118" s="878"/>
      <c r="G118" s="878"/>
      <c r="H118" s="878"/>
      <c r="I118" s="846"/>
      <c r="J118" s="878"/>
      <c r="K118" s="846"/>
      <c r="L118" s="878"/>
      <c r="M118" s="878"/>
      <c r="N118" s="878"/>
      <c r="O118" s="846"/>
      <c r="P118" s="98" t="s">
        <v>141</v>
      </c>
      <c r="Q118" s="98" t="s">
        <v>586</v>
      </c>
      <c r="R118" s="68" t="s">
        <v>282</v>
      </c>
      <c r="S118" s="68" t="s">
        <v>283</v>
      </c>
      <c r="T118" s="58" t="s">
        <v>284</v>
      </c>
      <c r="U118" s="69" t="s">
        <v>285</v>
      </c>
      <c r="V118" s="73">
        <v>0.63</v>
      </c>
      <c r="W118" s="69">
        <v>2018</v>
      </c>
      <c r="X118" s="838"/>
      <c r="Y118" s="838"/>
      <c r="Z118" s="838"/>
      <c r="AA118" s="838"/>
      <c r="AB118" s="838"/>
      <c r="AC118" s="838"/>
      <c r="AD118" s="843"/>
      <c r="AE118" s="838"/>
      <c r="AF118" s="838"/>
      <c r="AG118" s="843"/>
      <c r="AH118" s="843"/>
    </row>
    <row r="119" spans="1:34" ht="8" customHeight="1" x14ac:dyDescent="0.2">
      <c r="A119" s="878"/>
      <c r="B119" s="878"/>
      <c r="C119" s="955"/>
      <c r="D119" s="956"/>
      <c r="E119" s="878"/>
      <c r="F119" s="878"/>
      <c r="G119" s="878"/>
      <c r="H119" s="878"/>
      <c r="I119" s="846"/>
      <c r="J119" s="878"/>
      <c r="K119" s="846"/>
      <c r="L119" s="878"/>
      <c r="M119" s="878"/>
      <c r="N119" s="878"/>
      <c r="O119" s="846"/>
      <c r="P119" s="959" t="s">
        <v>584</v>
      </c>
      <c r="Q119" s="959" t="s">
        <v>584</v>
      </c>
      <c r="R119" s="960" t="s">
        <v>288</v>
      </c>
      <c r="S119" s="960" t="s">
        <v>289</v>
      </c>
      <c r="T119" s="960" t="s">
        <v>290</v>
      </c>
      <c r="U119" s="853" t="s">
        <v>251</v>
      </c>
      <c r="V119" s="853">
        <v>0</v>
      </c>
      <c r="W119" s="962">
        <v>2018</v>
      </c>
      <c r="X119" s="838"/>
      <c r="Y119" s="838"/>
      <c r="Z119" s="838"/>
      <c r="AA119" s="838"/>
      <c r="AB119" s="838"/>
      <c r="AC119" s="838"/>
      <c r="AD119" s="843"/>
      <c r="AE119" s="838"/>
      <c r="AF119" s="838"/>
      <c r="AG119" s="843"/>
      <c r="AH119" s="843"/>
    </row>
    <row r="120" spans="1:34" ht="8" customHeight="1" x14ac:dyDescent="0.2">
      <c r="A120" s="878"/>
      <c r="B120" s="878"/>
      <c r="C120" s="955"/>
      <c r="D120" s="956"/>
      <c r="E120" s="878"/>
      <c r="F120" s="878"/>
      <c r="G120" s="878"/>
      <c r="H120" s="878"/>
      <c r="I120" s="846"/>
      <c r="J120" s="878"/>
      <c r="K120" s="846"/>
      <c r="L120" s="878"/>
      <c r="M120" s="878"/>
      <c r="N120" s="878"/>
      <c r="O120" s="846"/>
      <c r="P120" s="959"/>
      <c r="Q120" s="959"/>
      <c r="R120" s="960"/>
      <c r="S120" s="960"/>
      <c r="T120" s="960"/>
      <c r="U120" s="853"/>
      <c r="V120" s="853"/>
      <c r="W120" s="962"/>
      <c r="X120" s="838"/>
      <c r="Y120" s="838"/>
      <c r="Z120" s="838"/>
      <c r="AA120" s="838"/>
      <c r="AB120" s="838"/>
      <c r="AC120" s="838"/>
      <c r="AD120" s="843"/>
      <c r="AE120" s="838"/>
      <c r="AF120" s="838"/>
      <c r="AG120" s="843"/>
      <c r="AH120" s="843"/>
    </row>
    <row r="121" spans="1:34" ht="8" customHeight="1" x14ac:dyDescent="0.2">
      <c r="A121" s="878"/>
      <c r="B121" s="878"/>
      <c r="C121" s="955"/>
      <c r="D121" s="956"/>
      <c r="E121" s="878"/>
      <c r="F121" s="878"/>
      <c r="G121" s="878"/>
      <c r="H121" s="878"/>
      <c r="I121" s="846"/>
      <c r="J121" s="878"/>
      <c r="K121" s="846"/>
      <c r="L121" s="878"/>
      <c r="M121" s="878"/>
      <c r="N121" s="878"/>
      <c r="O121" s="846"/>
      <c r="P121" s="959"/>
      <c r="Q121" s="959"/>
      <c r="R121" s="960"/>
      <c r="S121" s="960"/>
      <c r="T121" s="960"/>
      <c r="U121" s="853"/>
      <c r="V121" s="853"/>
      <c r="W121" s="962"/>
      <c r="X121" s="838"/>
      <c r="Y121" s="838"/>
      <c r="Z121" s="838"/>
      <c r="AA121" s="838"/>
      <c r="AB121" s="838"/>
      <c r="AC121" s="838"/>
      <c r="AD121" s="843"/>
      <c r="AE121" s="838"/>
      <c r="AF121" s="838"/>
      <c r="AG121" s="843"/>
      <c r="AH121" s="843"/>
    </row>
    <row r="122" spans="1:34" ht="8" customHeight="1" x14ac:dyDescent="0.2">
      <c r="A122" s="879"/>
      <c r="B122" s="879"/>
      <c r="C122" s="957"/>
      <c r="D122" s="958"/>
      <c r="E122" s="879"/>
      <c r="F122" s="879"/>
      <c r="G122" s="879"/>
      <c r="H122" s="879"/>
      <c r="I122" s="847"/>
      <c r="J122" s="879"/>
      <c r="K122" s="847"/>
      <c r="L122" s="879"/>
      <c r="M122" s="879"/>
      <c r="N122" s="879"/>
      <c r="O122" s="847"/>
      <c r="P122" s="959"/>
      <c r="Q122" s="959"/>
      <c r="R122" s="58" t="s">
        <v>298</v>
      </c>
      <c r="S122" s="58" t="s">
        <v>299</v>
      </c>
      <c r="T122" s="58" t="s">
        <v>300</v>
      </c>
      <c r="U122" s="59" t="s">
        <v>251</v>
      </c>
      <c r="V122" s="69">
        <v>0</v>
      </c>
      <c r="W122" s="67">
        <v>2018</v>
      </c>
      <c r="X122" s="839"/>
      <c r="Y122" s="839"/>
      <c r="Z122" s="839"/>
      <c r="AA122" s="839"/>
      <c r="AB122" s="839"/>
      <c r="AC122" s="839"/>
      <c r="AD122" s="844"/>
      <c r="AE122" s="839"/>
      <c r="AF122" s="839"/>
      <c r="AG122" s="844"/>
      <c r="AH122" s="843"/>
    </row>
    <row r="123" spans="1:34" ht="23" customHeight="1" x14ac:dyDescent="0.2">
      <c r="A123" s="894" t="s">
        <v>526</v>
      </c>
      <c r="B123" s="895" t="s">
        <v>641</v>
      </c>
      <c r="C123" s="953" t="s">
        <v>642</v>
      </c>
      <c r="D123" s="954"/>
      <c r="E123" s="863" t="s">
        <v>617</v>
      </c>
      <c r="F123" s="944" t="s">
        <v>618</v>
      </c>
      <c r="G123" s="944" t="s">
        <v>619</v>
      </c>
      <c r="H123" s="944" t="s">
        <v>24</v>
      </c>
      <c r="I123" s="827">
        <v>1</v>
      </c>
      <c r="J123" s="863">
        <v>2017</v>
      </c>
      <c r="K123" s="827">
        <v>1</v>
      </c>
      <c r="L123" s="863">
        <v>841</v>
      </c>
      <c r="M123" s="863">
        <v>9335</v>
      </c>
      <c r="N123" s="840">
        <f>L123/M123</f>
        <v>9.0091055168719875E-2</v>
      </c>
      <c r="O123" s="827">
        <v>0.5</v>
      </c>
      <c r="P123" s="963" t="s">
        <v>482</v>
      </c>
      <c r="Q123" s="963" t="s">
        <v>483</v>
      </c>
      <c r="R123" s="928" t="s">
        <v>479</v>
      </c>
      <c r="S123" s="936" t="s">
        <v>307</v>
      </c>
      <c r="T123" s="936" t="s">
        <v>308</v>
      </c>
      <c r="U123" s="856" t="s">
        <v>24</v>
      </c>
      <c r="V123" s="947">
        <v>0.85</v>
      </c>
      <c r="W123" s="933">
        <v>2017</v>
      </c>
      <c r="X123" s="827">
        <v>0.87</v>
      </c>
      <c r="Y123" s="941">
        <v>0.85499999999999998</v>
      </c>
      <c r="Z123" s="941">
        <v>0.85499999999999998</v>
      </c>
      <c r="AA123" s="827">
        <v>0.86</v>
      </c>
      <c r="AB123" s="827">
        <v>0.86</v>
      </c>
      <c r="AC123" s="941">
        <v>0.86499999999999999</v>
      </c>
      <c r="AD123" s="941">
        <v>0.86499999999999999</v>
      </c>
      <c r="AE123" s="827">
        <v>0.87</v>
      </c>
      <c r="AF123" s="827">
        <v>0.87</v>
      </c>
      <c r="AG123" s="827" t="s">
        <v>643</v>
      </c>
      <c r="AH123" s="843"/>
    </row>
    <row r="124" spans="1:34" ht="23" customHeight="1" x14ac:dyDescent="0.2">
      <c r="A124" s="843"/>
      <c r="B124" s="878"/>
      <c r="C124" s="955"/>
      <c r="D124" s="956"/>
      <c r="E124" s="874"/>
      <c r="F124" s="945"/>
      <c r="G124" s="945"/>
      <c r="H124" s="945"/>
      <c r="I124" s="828"/>
      <c r="J124" s="874"/>
      <c r="K124" s="828"/>
      <c r="L124" s="874"/>
      <c r="M124" s="874"/>
      <c r="N124" s="841"/>
      <c r="O124" s="828"/>
      <c r="P124" s="963"/>
      <c r="Q124" s="963"/>
      <c r="R124" s="928"/>
      <c r="S124" s="936"/>
      <c r="T124" s="936"/>
      <c r="U124" s="856"/>
      <c r="V124" s="947"/>
      <c r="W124" s="933"/>
      <c r="X124" s="828"/>
      <c r="Y124" s="942"/>
      <c r="Z124" s="942"/>
      <c r="AA124" s="828"/>
      <c r="AB124" s="828"/>
      <c r="AC124" s="942"/>
      <c r="AD124" s="942"/>
      <c r="AE124" s="828"/>
      <c r="AF124" s="828"/>
      <c r="AG124" s="828"/>
      <c r="AH124" s="843"/>
    </row>
    <row r="125" spans="1:34" ht="23" customHeight="1" x14ac:dyDescent="0.2">
      <c r="A125" s="843"/>
      <c r="B125" s="878"/>
      <c r="C125" s="955"/>
      <c r="D125" s="956"/>
      <c r="E125" s="874"/>
      <c r="F125" s="945"/>
      <c r="G125" s="945"/>
      <c r="H125" s="945"/>
      <c r="I125" s="828"/>
      <c r="J125" s="874"/>
      <c r="K125" s="828"/>
      <c r="L125" s="874"/>
      <c r="M125" s="874"/>
      <c r="N125" s="841"/>
      <c r="O125" s="828"/>
      <c r="P125" s="963"/>
      <c r="Q125" s="963"/>
      <c r="R125" s="928"/>
      <c r="S125" s="936"/>
      <c r="T125" s="936"/>
      <c r="U125" s="856"/>
      <c r="V125" s="947"/>
      <c r="W125" s="933"/>
      <c r="X125" s="828"/>
      <c r="Y125" s="942"/>
      <c r="Z125" s="942"/>
      <c r="AA125" s="828"/>
      <c r="AB125" s="828"/>
      <c r="AC125" s="942"/>
      <c r="AD125" s="942"/>
      <c r="AE125" s="828"/>
      <c r="AF125" s="828"/>
      <c r="AG125" s="828"/>
      <c r="AH125" s="843"/>
    </row>
    <row r="126" spans="1:34" ht="23" customHeight="1" x14ac:dyDescent="0.2">
      <c r="A126" s="843"/>
      <c r="B126" s="878"/>
      <c r="C126" s="955"/>
      <c r="D126" s="956"/>
      <c r="E126" s="864"/>
      <c r="F126" s="946"/>
      <c r="G126" s="946"/>
      <c r="H126" s="946"/>
      <c r="I126" s="829"/>
      <c r="J126" s="864"/>
      <c r="K126" s="829"/>
      <c r="L126" s="864"/>
      <c r="M126" s="864"/>
      <c r="N126" s="842"/>
      <c r="O126" s="829"/>
      <c r="P126" s="963"/>
      <c r="Q126" s="963"/>
      <c r="R126" s="928"/>
      <c r="S126" s="936"/>
      <c r="T126" s="936"/>
      <c r="U126" s="856"/>
      <c r="V126" s="947"/>
      <c r="W126" s="933"/>
      <c r="X126" s="829"/>
      <c r="Y126" s="943"/>
      <c r="Z126" s="943"/>
      <c r="AA126" s="829"/>
      <c r="AB126" s="829"/>
      <c r="AC126" s="943"/>
      <c r="AD126" s="943"/>
      <c r="AE126" s="829"/>
      <c r="AF126" s="829"/>
      <c r="AG126" s="829"/>
      <c r="AH126" s="843"/>
    </row>
    <row r="127" spans="1:34" ht="23" customHeight="1" x14ac:dyDescent="0.2">
      <c r="A127" s="843"/>
      <c r="B127" s="878"/>
      <c r="C127" s="955"/>
      <c r="D127" s="956"/>
      <c r="E127" s="944" t="s">
        <v>620</v>
      </c>
      <c r="F127" s="944" t="s">
        <v>621</v>
      </c>
      <c r="G127" s="944" t="s">
        <v>622</v>
      </c>
      <c r="H127" s="944" t="s">
        <v>24</v>
      </c>
      <c r="I127" s="827">
        <v>0</v>
      </c>
      <c r="J127" s="863">
        <v>2017</v>
      </c>
      <c r="K127" s="827">
        <v>1</v>
      </c>
      <c r="L127" s="863">
        <v>11</v>
      </c>
      <c r="M127" s="863">
        <v>11</v>
      </c>
      <c r="N127" s="840">
        <f>L127/M127</f>
        <v>1</v>
      </c>
      <c r="O127" s="827">
        <v>0.5</v>
      </c>
      <c r="P127" s="936" t="s">
        <v>312</v>
      </c>
      <c r="Q127" s="936" t="s">
        <v>313</v>
      </c>
      <c r="R127" s="928" t="s">
        <v>310</v>
      </c>
      <c r="S127" s="936" t="s">
        <v>256</v>
      </c>
      <c r="T127" s="936" t="s">
        <v>311</v>
      </c>
      <c r="U127" s="856" t="s">
        <v>24</v>
      </c>
      <c r="V127" s="947">
        <v>0</v>
      </c>
      <c r="W127" s="933">
        <v>2017</v>
      </c>
      <c r="X127" s="827">
        <v>1</v>
      </c>
      <c r="Y127" s="827">
        <v>1</v>
      </c>
      <c r="Z127" s="827">
        <v>1</v>
      </c>
      <c r="AA127" s="827">
        <v>1</v>
      </c>
      <c r="AB127" s="827">
        <v>1</v>
      </c>
      <c r="AC127" s="827">
        <v>1</v>
      </c>
      <c r="AD127" s="827">
        <v>1</v>
      </c>
      <c r="AE127" s="827">
        <v>1</v>
      </c>
      <c r="AF127" s="827">
        <v>1</v>
      </c>
      <c r="AG127" s="895" t="s">
        <v>644</v>
      </c>
      <c r="AH127" s="843"/>
    </row>
    <row r="128" spans="1:34" ht="23" customHeight="1" x14ac:dyDescent="0.2">
      <c r="A128" s="843"/>
      <c r="B128" s="878"/>
      <c r="C128" s="955"/>
      <c r="D128" s="956"/>
      <c r="E128" s="945"/>
      <c r="F128" s="945"/>
      <c r="G128" s="945"/>
      <c r="H128" s="945"/>
      <c r="I128" s="828"/>
      <c r="J128" s="874"/>
      <c r="K128" s="828"/>
      <c r="L128" s="874"/>
      <c r="M128" s="874"/>
      <c r="N128" s="841"/>
      <c r="O128" s="828"/>
      <c r="P128" s="936"/>
      <c r="Q128" s="936"/>
      <c r="R128" s="928"/>
      <c r="S128" s="936"/>
      <c r="T128" s="936"/>
      <c r="U128" s="856"/>
      <c r="V128" s="947"/>
      <c r="W128" s="933"/>
      <c r="X128" s="828"/>
      <c r="Y128" s="828"/>
      <c r="Z128" s="828"/>
      <c r="AA128" s="828"/>
      <c r="AB128" s="828"/>
      <c r="AC128" s="828"/>
      <c r="AD128" s="828"/>
      <c r="AE128" s="828"/>
      <c r="AF128" s="828"/>
      <c r="AG128" s="878"/>
      <c r="AH128" s="843"/>
    </row>
    <row r="129" spans="1:34" ht="23" customHeight="1" x14ac:dyDescent="0.2">
      <c r="A129" s="843"/>
      <c r="B129" s="878"/>
      <c r="C129" s="955"/>
      <c r="D129" s="956"/>
      <c r="E129" s="945"/>
      <c r="F129" s="945"/>
      <c r="G129" s="945"/>
      <c r="H129" s="945"/>
      <c r="I129" s="828"/>
      <c r="J129" s="874"/>
      <c r="K129" s="828"/>
      <c r="L129" s="874"/>
      <c r="M129" s="874"/>
      <c r="N129" s="841"/>
      <c r="O129" s="828"/>
      <c r="P129" s="936"/>
      <c r="Q129" s="936"/>
      <c r="R129" s="928"/>
      <c r="S129" s="936"/>
      <c r="T129" s="936"/>
      <c r="U129" s="856"/>
      <c r="V129" s="947"/>
      <c r="W129" s="933"/>
      <c r="X129" s="828"/>
      <c r="Y129" s="828"/>
      <c r="Z129" s="828"/>
      <c r="AA129" s="828"/>
      <c r="AB129" s="828"/>
      <c r="AC129" s="828"/>
      <c r="AD129" s="828"/>
      <c r="AE129" s="828"/>
      <c r="AF129" s="828"/>
      <c r="AG129" s="878"/>
      <c r="AH129" s="843"/>
    </row>
    <row r="130" spans="1:34" ht="23" customHeight="1" x14ac:dyDescent="0.2">
      <c r="A130" s="843"/>
      <c r="B130" s="878"/>
      <c r="C130" s="955"/>
      <c r="D130" s="956"/>
      <c r="E130" s="946"/>
      <c r="F130" s="946"/>
      <c r="G130" s="946"/>
      <c r="H130" s="946"/>
      <c r="I130" s="829"/>
      <c r="J130" s="864"/>
      <c r="K130" s="829"/>
      <c r="L130" s="864"/>
      <c r="M130" s="864"/>
      <c r="N130" s="842"/>
      <c r="O130" s="829"/>
      <c r="P130" s="936"/>
      <c r="Q130" s="936"/>
      <c r="R130" s="928"/>
      <c r="S130" s="936"/>
      <c r="T130" s="936"/>
      <c r="U130" s="856"/>
      <c r="V130" s="947"/>
      <c r="W130" s="933"/>
      <c r="X130" s="829"/>
      <c r="Y130" s="829"/>
      <c r="Z130" s="829"/>
      <c r="AA130" s="829"/>
      <c r="AB130" s="829"/>
      <c r="AC130" s="829"/>
      <c r="AD130" s="829"/>
      <c r="AE130" s="829"/>
      <c r="AF130" s="829"/>
      <c r="AG130" s="879"/>
      <c r="AH130" s="843"/>
    </row>
    <row r="131" spans="1:34" ht="23" customHeight="1" x14ac:dyDescent="0.2">
      <c r="A131" s="843"/>
      <c r="B131" s="878"/>
      <c r="C131" s="955"/>
      <c r="D131" s="956"/>
      <c r="E131" s="868" t="s">
        <v>623</v>
      </c>
      <c r="F131" s="868" t="s">
        <v>624</v>
      </c>
      <c r="G131" s="868" t="s">
        <v>625</v>
      </c>
      <c r="H131" s="863" t="s">
        <v>24</v>
      </c>
      <c r="I131" s="937">
        <v>0</v>
      </c>
      <c r="J131" s="863">
        <v>2017</v>
      </c>
      <c r="K131" s="827">
        <v>1</v>
      </c>
      <c r="L131" s="896">
        <v>5</v>
      </c>
      <c r="M131" s="896">
        <v>5</v>
      </c>
      <c r="N131" s="880">
        <f>L131/M131</f>
        <v>1</v>
      </c>
      <c r="O131" s="827">
        <v>0.5</v>
      </c>
      <c r="P131" s="936" t="s">
        <v>487</v>
      </c>
      <c r="Q131" s="936" t="s">
        <v>488</v>
      </c>
      <c r="R131" s="948" t="s">
        <v>317</v>
      </c>
      <c r="S131" s="928" t="s">
        <v>318</v>
      </c>
      <c r="T131" s="948" t="s">
        <v>319</v>
      </c>
      <c r="U131" s="929" t="s">
        <v>78</v>
      </c>
      <c r="V131" s="827">
        <v>1</v>
      </c>
      <c r="W131" s="940">
        <v>2017</v>
      </c>
      <c r="X131" s="827">
        <v>1</v>
      </c>
      <c r="Y131" s="827">
        <v>1</v>
      </c>
      <c r="Z131" s="827">
        <v>1</v>
      </c>
      <c r="AA131" s="827">
        <v>1</v>
      </c>
      <c r="AB131" s="827">
        <v>1</v>
      </c>
      <c r="AC131" s="827">
        <v>1</v>
      </c>
      <c r="AD131" s="827">
        <v>1</v>
      </c>
      <c r="AE131" s="827">
        <v>1</v>
      </c>
      <c r="AF131" s="827">
        <v>1</v>
      </c>
      <c r="AG131" s="895" t="s">
        <v>645</v>
      </c>
      <c r="AH131" s="843"/>
    </row>
    <row r="132" spans="1:34" ht="23" customHeight="1" x14ac:dyDescent="0.2">
      <c r="A132" s="843"/>
      <c r="B132" s="878"/>
      <c r="C132" s="955"/>
      <c r="D132" s="956"/>
      <c r="E132" s="861"/>
      <c r="F132" s="861"/>
      <c r="G132" s="861"/>
      <c r="H132" s="874"/>
      <c r="I132" s="938"/>
      <c r="J132" s="874"/>
      <c r="K132" s="828"/>
      <c r="L132" s="897"/>
      <c r="M132" s="897"/>
      <c r="N132" s="881"/>
      <c r="O132" s="828"/>
      <c r="P132" s="936"/>
      <c r="Q132" s="936"/>
      <c r="R132" s="948"/>
      <c r="S132" s="928"/>
      <c r="T132" s="948"/>
      <c r="U132" s="929"/>
      <c r="V132" s="828"/>
      <c r="W132" s="940"/>
      <c r="X132" s="828"/>
      <c r="Y132" s="828"/>
      <c r="Z132" s="828"/>
      <c r="AA132" s="828"/>
      <c r="AB132" s="828"/>
      <c r="AC132" s="828"/>
      <c r="AD132" s="828"/>
      <c r="AE132" s="828"/>
      <c r="AF132" s="828"/>
      <c r="AG132" s="878"/>
      <c r="AH132" s="843"/>
    </row>
    <row r="133" spans="1:34" ht="23" customHeight="1" x14ac:dyDescent="0.2">
      <c r="A133" s="843"/>
      <c r="B133" s="878"/>
      <c r="C133" s="955"/>
      <c r="D133" s="956"/>
      <c r="E133" s="861"/>
      <c r="F133" s="861"/>
      <c r="G133" s="861"/>
      <c r="H133" s="874"/>
      <c r="I133" s="938"/>
      <c r="J133" s="874"/>
      <c r="K133" s="828"/>
      <c r="L133" s="897"/>
      <c r="M133" s="897"/>
      <c r="N133" s="881"/>
      <c r="O133" s="828"/>
      <c r="P133" s="936"/>
      <c r="Q133" s="936"/>
      <c r="R133" s="948"/>
      <c r="S133" s="928"/>
      <c r="T133" s="948"/>
      <c r="U133" s="929"/>
      <c r="V133" s="828"/>
      <c r="W133" s="940"/>
      <c r="X133" s="828"/>
      <c r="Y133" s="828"/>
      <c r="Z133" s="828"/>
      <c r="AA133" s="828"/>
      <c r="AB133" s="828"/>
      <c r="AC133" s="828"/>
      <c r="AD133" s="828"/>
      <c r="AE133" s="828"/>
      <c r="AF133" s="828"/>
      <c r="AG133" s="878"/>
      <c r="AH133" s="843"/>
    </row>
    <row r="134" spans="1:34" ht="23" customHeight="1" x14ac:dyDescent="0.2">
      <c r="A134" s="843"/>
      <c r="B134" s="878"/>
      <c r="C134" s="955"/>
      <c r="D134" s="956"/>
      <c r="E134" s="862"/>
      <c r="F134" s="862"/>
      <c r="G134" s="862"/>
      <c r="H134" s="864"/>
      <c r="I134" s="939"/>
      <c r="J134" s="864"/>
      <c r="K134" s="829"/>
      <c r="L134" s="898"/>
      <c r="M134" s="898"/>
      <c r="N134" s="882"/>
      <c r="O134" s="829"/>
      <c r="P134" s="936"/>
      <c r="Q134" s="936"/>
      <c r="R134" s="948"/>
      <c r="S134" s="928"/>
      <c r="T134" s="948"/>
      <c r="U134" s="929"/>
      <c r="V134" s="829"/>
      <c r="W134" s="940"/>
      <c r="X134" s="829"/>
      <c r="Y134" s="829"/>
      <c r="Z134" s="829"/>
      <c r="AA134" s="829"/>
      <c r="AB134" s="829"/>
      <c r="AC134" s="829"/>
      <c r="AD134" s="829"/>
      <c r="AE134" s="829"/>
      <c r="AF134" s="829"/>
      <c r="AG134" s="878"/>
      <c r="AH134" s="843"/>
    </row>
    <row r="135" spans="1:34" ht="23" customHeight="1" x14ac:dyDescent="0.2">
      <c r="A135" s="843"/>
      <c r="B135" s="878"/>
      <c r="C135" s="955"/>
      <c r="D135" s="956"/>
      <c r="E135" s="863" t="s">
        <v>626</v>
      </c>
      <c r="F135" s="863" t="s">
        <v>325</v>
      </c>
      <c r="G135" s="863" t="s">
        <v>326</v>
      </c>
      <c r="H135" s="863" t="s">
        <v>24</v>
      </c>
      <c r="I135" s="827">
        <v>1</v>
      </c>
      <c r="J135" s="863">
        <v>2017</v>
      </c>
      <c r="K135" s="827">
        <v>1</v>
      </c>
      <c r="L135" s="899">
        <v>6</v>
      </c>
      <c r="M135" s="899">
        <v>6</v>
      </c>
      <c r="N135" s="883">
        <v>1</v>
      </c>
      <c r="O135" s="827">
        <v>0.5</v>
      </c>
      <c r="P135" s="936" t="s">
        <v>587</v>
      </c>
      <c r="Q135" s="936" t="s">
        <v>588</v>
      </c>
      <c r="R135" s="928" t="s">
        <v>324</v>
      </c>
      <c r="S135" s="928" t="s">
        <v>325</v>
      </c>
      <c r="T135" s="928" t="s">
        <v>326</v>
      </c>
      <c r="U135" s="929" t="s">
        <v>24</v>
      </c>
      <c r="V135" s="932">
        <v>1</v>
      </c>
      <c r="W135" s="961">
        <v>2017</v>
      </c>
      <c r="X135" s="827">
        <v>1</v>
      </c>
      <c r="Y135" s="827">
        <v>1</v>
      </c>
      <c r="Z135" s="827">
        <v>1</v>
      </c>
      <c r="AA135" s="827">
        <v>1</v>
      </c>
      <c r="AB135" s="827">
        <v>1</v>
      </c>
      <c r="AC135" s="827">
        <v>1</v>
      </c>
      <c r="AD135" s="827">
        <v>1</v>
      </c>
      <c r="AE135" s="827">
        <v>1</v>
      </c>
      <c r="AF135" s="827">
        <v>1</v>
      </c>
      <c r="AG135" s="878"/>
      <c r="AH135" s="843"/>
    </row>
    <row r="136" spans="1:34" ht="23" customHeight="1" x14ac:dyDescent="0.2">
      <c r="A136" s="843"/>
      <c r="B136" s="878"/>
      <c r="C136" s="955"/>
      <c r="D136" s="956"/>
      <c r="E136" s="874"/>
      <c r="F136" s="874"/>
      <c r="G136" s="874"/>
      <c r="H136" s="874"/>
      <c r="I136" s="828"/>
      <c r="J136" s="874"/>
      <c r="K136" s="828"/>
      <c r="L136" s="900"/>
      <c r="M136" s="900"/>
      <c r="N136" s="884"/>
      <c r="O136" s="828"/>
      <c r="P136" s="936"/>
      <c r="Q136" s="936"/>
      <c r="R136" s="928"/>
      <c r="S136" s="928"/>
      <c r="T136" s="928"/>
      <c r="U136" s="929"/>
      <c r="V136" s="932"/>
      <c r="W136" s="961"/>
      <c r="X136" s="828"/>
      <c r="Y136" s="828"/>
      <c r="Z136" s="828"/>
      <c r="AA136" s="828"/>
      <c r="AB136" s="828"/>
      <c r="AC136" s="828"/>
      <c r="AD136" s="828"/>
      <c r="AE136" s="828"/>
      <c r="AF136" s="828"/>
      <c r="AG136" s="878"/>
      <c r="AH136" s="843"/>
    </row>
    <row r="137" spans="1:34" ht="23" customHeight="1" x14ac:dyDescent="0.2">
      <c r="A137" s="843"/>
      <c r="B137" s="878"/>
      <c r="C137" s="955"/>
      <c r="D137" s="956"/>
      <c r="E137" s="864"/>
      <c r="F137" s="864"/>
      <c r="G137" s="864"/>
      <c r="H137" s="864"/>
      <c r="I137" s="829"/>
      <c r="J137" s="864"/>
      <c r="K137" s="829"/>
      <c r="L137" s="901"/>
      <c r="M137" s="901"/>
      <c r="N137" s="885"/>
      <c r="O137" s="829"/>
      <c r="P137" s="936"/>
      <c r="Q137" s="936"/>
      <c r="R137" s="928"/>
      <c r="S137" s="928"/>
      <c r="T137" s="928"/>
      <c r="U137" s="929"/>
      <c r="V137" s="932"/>
      <c r="W137" s="961"/>
      <c r="X137" s="829"/>
      <c r="Y137" s="829"/>
      <c r="Z137" s="829"/>
      <c r="AA137" s="829"/>
      <c r="AB137" s="829"/>
      <c r="AC137" s="829"/>
      <c r="AD137" s="829"/>
      <c r="AE137" s="829"/>
      <c r="AF137" s="829"/>
      <c r="AG137" s="878"/>
      <c r="AH137" s="843"/>
    </row>
    <row r="138" spans="1:34" ht="23" customHeight="1" x14ac:dyDescent="0.2">
      <c r="A138" s="843"/>
      <c r="B138" s="878"/>
      <c r="C138" s="955"/>
      <c r="D138" s="956"/>
      <c r="E138" s="860" t="s">
        <v>627</v>
      </c>
      <c r="F138" s="868" t="s">
        <v>628</v>
      </c>
      <c r="G138" s="860" t="s">
        <v>629</v>
      </c>
      <c r="H138" s="863" t="s">
        <v>24</v>
      </c>
      <c r="I138" s="949">
        <v>0</v>
      </c>
      <c r="J138" s="863">
        <v>2017</v>
      </c>
      <c r="K138" s="827">
        <v>1</v>
      </c>
      <c r="L138" s="863">
        <v>4</v>
      </c>
      <c r="M138" s="863">
        <v>13</v>
      </c>
      <c r="N138" s="840">
        <f>L138/M138</f>
        <v>0.30769230769230771</v>
      </c>
      <c r="O138" s="827">
        <v>0.5</v>
      </c>
      <c r="P138" s="936" t="s">
        <v>493</v>
      </c>
      <c r="Q138" s="936" t="s">
        <v>494</v>
      </c>
      <c r="R138" s="851" t="s">
        <v>328</v>
      </c>
      <c r="S138" s="928" t="s">
        <v>329</v>
      </c>
      <c r="T138" s="851" t="s">
        <v>330</v>
      </c>
      <c r="U138" s="929" t="s">
        <v>24</v>
      </c>
      <c r="V138" s="932">
        <v>1</v>
      </c>
      <c r="W138" s="935">
        <v>2017</v>
      </c>
      <c r="X138" s="827">
        <v>1</v>
      </c>
      <c r="Y138" s="827">
        <v>1</v>
      </c>
      <c r="Z138" s="827">
        <v>1</v>
      </c>
      <c r="AA138" s="827">
        <v>1</v>
      </c>
      <c r="AB138" s="827">
        <v>1</v>
      </c>
      <c r="AC138" s="827">
        <v>1</v>
      </c>
      <c r="AD138" s="827">
        <v>1</v>
      </c>
      <c r="AE138" s="827">
        <v>1</v>
      </c>
      <c r="AF138" s="827">
        <v>1</v>
      </c>
      <c r="AG138" s="878"/>
      <c r="AH138" s="843"/>
    </row>
    <row r="139" spans="1:34" ht="23" customHeight="1" x14ac:dyDescent="0.2">
      <c r="A139" s="843"/>
      <c r="B139" s="878"/>
      <c r="C139" s="955"/>
      <c r="D139" s="956"/>
      <c r="E139" s="930"/>
      <c r="F139" s="861"/>
      <c r="G139" s="930"/>
      <c r="H139" s="874"/>
      <c r="I139" s="950"/>
      <c r="J139" s="874"/>
      <c r="K139" s="828"/>
      <c r="L139" s="874"/>
      <c r="M139" s="874"/>
      <c r="N139" s="841"/>
      <c r="O139" s="828"/>
      <c r="P139" s="936"/>
      <c r="Q139" s="936"/>
      <c r="R139" s="851"/>
      <c r="S139" s="928"/>
      <c r="T139" s="851"/>
      <c r="U139" s="929"/>
      <c r="V139" s="932"/>
      <c r="W139" s="935"/>
      <c r="X139" s="828"/>
      <c r="Y139" s="828"/>
      <c r="Z139" s="828"/>
      <c r="AA139" s="828"/>
      <c r="AB139" s="828"/>
      <c r="AC139" s="828"/>
      <c r="AD139" s="828"/>
      <c r="AE139" s="828"/>
      <c r="AF139" s="828"/>
      <c r="AG139" s="878"/>
      <c r="AH139" s="843"/>
    </row>
    <row r="140" spans="1:34" ht="23" customHeight="1" x14ac:dyDescent="0.2">
      <c r="A140" s="843"/>
      <c r="B140" s="878"/>
      <c r="C140" s="955"/>
      <c r="D140" s="956"/>
      <c r="E140" s="930"/>
      <c r="F140" s="861"/>
      <c r="G140" s="930"/>
      <c r="H140" s="874"/>
      <c r="I140" s="950"/>
      <c r="J140" s="874"/>
      <c r="K140" s="828"/>
      <c r="L140" s="874"/>
      <c r="M140" s="874"/>
      <c r="N140" s="841"/>
      <c r="O140" s="828"/>
      <c r="P140" s="936"/>
      <c r="Q140" s="936"/>
      <c r="R140" s="851"/>
      <c r="S140" s="928"/>
      <c r="T140" s="851"/>
      <c r="U140" s="929"/>
      <c r="V140" s="932"/>
      <c r="W140" s="935"/>
      <c r="X140" s="828"/>
      <c r="Y140" s="828"/>
      <c r="Z140" s="828"/>
      <c r="AA140" s="828"/>
      <c r="AB140" s="828"/>
      <c r="AC140" s="828"/>
      <c r="AD140" s="828"/>
      <c r="AE140" s="828"/>
      <c r="AF140" s="828"/>
      <c r="AG140" s="878"/>
      <c r="AH140" s="843"/>
    </row>
    <row r="141" spans="1:34" ht="23" customHeight="1" x14ac:dyDescent="0.2">
      <c r="A141" s="843"/>
      <c r="B141" s="878"/>
      <c r="C141" s="955"/>
      <c r="D141" s="956"/>
      <c r="E141" s="930"/>
      <c r="F141" s="861"/>
      <c r="G141" s="930"/>
      <c r="H141" s="874"/>
      <c r="I141" s="950"/>
      <c r="J141" s="874"/>
      <c r="K141" s="828"/>
      <c r="L141" s="874"/>
      <c r="M141" s="874"/>
      <c r="N141" s="841"/>
      <c r="O141" s="828"/>
      <c r="P141" s="936"/>
      <c r="Q141" s="936"/>
      <c r="R141" s="851"/>
      <c r="S141" s="928"/>
      <c r="T141" s="851"/>
      <c r="U141" s="929"/>
      <c r="V141" s="932"/>
      <c r="W141" s="935"/>
      <c r="X141" s="828"/>
      <c r="Y141" s="828"/>
      <c r="Z141" s="828"/>
      <c r="AA141" s="828"/>
      <c r="AB141" s="828"/>
      <c r="AC141" s="828"/>
      <c r="AD141" s="828"/>
      <c r="AE141" s="828"/>
      <c r="AF141" s="828"/>
      <c r="AG141" s="878"/>
      <c r="AH141" s="843"/>
    </row>
    <row r="142" spans="1:34" ht="23" customHeight="1" x14ac:dyDescent="0.2">
      <c r="A142" s="843"/>
      <c r="B142" s="878"/>
      <c r="C142" s="955"/>
      <c r="D142" s="956"/>
      <c r="E142" s="931"/>
      <c r="F142" s="862"/>
      <c r="G142" s="931"/>
      <c r="H142" s="864"/>
      <c r="I142" s="951"/>
      <c r="J142" s="864"/>
      <c r="K142" s="829"/>
      <c r="L142" s="864"/>
      <c r="M142" s="864"/>
      <c r="N142" s="842"/>
      <c r="O142" s="829"/>
      <c r="P142" s="60" t="s">
        <v>589</v>
      </c>
      <c r="Q142" s="60" t="s">
        <v>590</v>
      </c>
      <c r="R142" s="81" t="s">
        <v>334</v>
      </c>
      <c r="S142" s="60" t="s">
        <v>335</v>
      </c>
      <c r="T142" s="81" t="s">
        <v>336</v>
      </c>
      <c r="U142" s="63" t="s">
        <v>251</v>
      </c>
      <c r="V142" s="99">
        <v>0.8</v>
      </c>
      <c r="W142" s="72">
        <v>2017</v>
      </c>
      <c r="X142" s="829"/>
      <c r="Y142" s="829"/>
      <c r="Z142" s="829"/>
      <c r="AA142" s="829"/>
      <c r="AB142" s="829"/>
      <c r="AC142" s="829"/>
      <c r="AD142" s="829"/>
      <c r="AE142" s="829"/>
      <c r="AF142" s="829"/>
      <c r="AG142" s="879"/>
      <c r="AH142" s="843"/>
    </row>
    <row r="143" spans="1:34" ht="23" customHeight="1" x14ac:dyDescent="0.2">
      <c r="A143" s="843"/>
      <c r="B143" s="878"/>
      <c r="C143" s="955"/>
      <c r="D143" s="956"/>
      <c r="E143" s="868" t="s">
        <v>634</v>
      </c>
      <c r="F143" s="863" t="s">
        <v>635</v>
      </c>
      <c r="G143" s="868" t="s">
        <v>636</v>
      </c>
      <c r="H143" s="863" t="s">
        <v>24</v>
      </c>
      <c r="I143" s="827">
        <v>0.3</v>
      </c>
      <c r="J143" s="863">
        <v>2017</v>
      </c>
      <c r="K143" s="827">
        <v>1</v>
      </c>
      <c r="L143" s="889">
        <v>4</v>
      </c>
      <c r="M143" s="889">
        <v>50</v>
      </c>
      <c r="N143" s="886">
        <f>L143/M143</f>
        <v>0.08</v>
      </c>
      <c r="O143" s="827">
        <v>0.25</v>
      </c>
      <c r="P143" s="934" t="s">
        <v>502</v>
      </c>
      <c r="Q143" s="934" t="s">
        <v>502</v>
      </c>
      <c r="R143" s="927" t="s">
        <v>338</v>
      </c>
      <c r="S143" s="928" t="s">
        <v>339</v>
      </c>
      <c r="T143" s="851" t="s">
        <v>340</v>
      </c>
      <c r="U143" s="929" t="s">
        <v>24</v>
      </c>
      <c r="V143" s="932">
        <v>0</v>
      </c>
      <c r="W143" s="933">
        <v>2017</v>
      </c>
      <c r="X143" s="827">
        <v>1</v>
      </c>
      <c r="Y143" s="827">
        <v>1</v>
      </c>
      <c r="Z143" s="827">
        <v>1</v>
      </c>
      <c r="AA143" s="827">
        <v>1</v>
      </c>
      <c r="AB143" s="827">
        <v>1</v>
      </c>
      <c r="AC143" s="827">
        <v>1</v>
      </c>
      <c r="AD143" s="827">
        <v>1</v>
      </c>
      <c r="AE143" s="827">
        <v>1</v>
      </c>
      <c r="AF143" s="827">
        <v>1</v>
      </c>
      <c r="AG143" s="895" t="s">
        <v>500</v>
      </c>
      <c r="AH143" s="843"/>
    </row>
    <row r="144" spans="1:34" ht="23" customHeight="1" x14ac:dyDescent="0.2">
      <c r="A144" s="843"/>
      <c r="B144" s="878"/>
      <c r="C144" s="955"/>
      <c r="D144" s="956"/>
      <c r="E144" s="861"/>
      <c r="F144" s="874"/>
      <c r="G144" s="861"/>
      <c r="H144" s="874"/>
      <c r="I144" s="828"/>
      <c r="J144" s="874"/>
      <c r="K144" s="828"/>
      <c r="L144" s="890"/>
      <c r="M144" s="890"/>
      <c r="N144" s="887"/>
      <c r="O144" s="828"/>
      <c r="P144" s="934"/>
      <c r="Q144" s="934"/>
      <c r="R144" s="927"/>
      <c r="S144" s="928"/>
      <c r="T144" s="851"/>
      <c r="U144" s="929"/>
      <c r="V144" s="932"/>
      <c r="W144" s="933"/>
      <c r="X144" s="828"/>
      <c r="Y144" s="828"/>
      <c r="Z144" s="828"/>
      <c r="AA144" s="828"/>
      <c r="AB144" s="828"/>
      <c r="AC144" s="828"/>
      <c r="AD144" s="828"/>
      <c r="AE144" s="828"/>
      <c r="AF144" s="828"/>
      <c r="AG144" s="878"/>
      <c r="AH144" s="843"/>
    </row>
    <row r="145" spans="1:34" ht="23" customHeight="1" x14ac:dyDescent="0.2">
      <c r="A145" s="843"/>
      <c r="B145" s="878"/>
      <c r="C145" s="955"/>
      <c r="D145" s="956"/>
      <c r="E145" s="861"/>
      <c r="F145" s="874"/>
      <c r="G145" s="861"/>
      <c r="H145" s="874"/>
      <c r="I145" s="828"/>
      <c r="J145" s="874"/>
      <c r="K145" s="828"/>
      <c r="L145" s="890"/>
      <c r="M145" s="890"/>
      <c r="N145" s="887"/>
      <c r="O145" s="828"/>
      <c r="P145" s="934"/>
      <c r="Q145" s="934"/>
      <c r="R145" s="927"/>
      <c r="S145" s="928"/>
      <c r="T145" s="851"/>
      <c r="U145" s="929"/>
      <c r="V145" s="932"/>
      <c r="W145" s="933"/>
      <c r="X145" s="828"/>
      <c r="Y145" s="828"/>
      <c r="Z145" s="828"/>
      <c r="AA145" s="828"/>
      <c r="AB145" s="828"/>
      <c r="AC145" s="828"/>
      <c r="AD145" s="828"/>
      <c r="AE145" s="828"/>
      <c r="AF145" s="828"/>
      <c r="AG145" s="878"/>
      <c r="AH145" s="843"/>
    </row>
    <row r="146" spans="1:34" ht="23" customHeight="1" x14ac:dyDescent="0.2">
      <c r="A146" s="843"/>
      <c r="B146" s="878"/>
      <c r="C146" s="955"/>
      <c r="D146" s="956"/>
      <c r="E146" s="862"/>
      <c r="F146" s="864"/>
      <c r="G146" s="862"/>
      <c r="H146" s="864"/>
      <c r="I146" s="829"/>
      <c r="J146" s="864"/>
      <c r="K146" s="829"/>
      <c r="L146" s="891"/>
      <c r="M146" s="891"/>
      <c r="N146" s="888"/>
      <c r="O146" s="829"/>
      <c r="P146" s="934"/>
      <c r="Q146" s="934"/>
      <c r="R146" s="927"/>
      <c r="S146" s="928"/>
      <c r="T146" s="851"/>
      <c r="U146" s="929"/>
      <c r="V146" s="932"/>
      <c r="W146" s="933"/>
      <c r="X146" s="829"/>
      <c r="Y146" s="829"/>
      <c r="Z146" s="829"/>
      <c r="AA146" s="829"/>
      <c r="AB146" s="829"/>
      <c r="AC146" s="829"/>
      <c r="AD146" s="829"/>
      <c r="AE146" s="829"/>
      <c r="AF146" s="829"/>
      <c r="AG146" s="879"/>
      <c r="AH146" s="843"/>
    </row>
    <row r="147" spans="1:34" ht="23" customHeight="1" x14ac:dyDescent="0.2">
      <c r="A147" s="843"/>
      <c r="B147" s="878"/>
      <c r="C147" s="955"/>
      <c r="D147" s="956"/>
      <c r="E147" s="944" t="s">
        <v>630</v>
      </c>
      <c r="F147" s="944" t="s">
        <v>631</v>
      </c>
      <c r="G147" s="944" t="s">
        <v>632</v>
      </c>
      <c r="H147" s="863" t="s">
        <v>633</v>
      </c>
      <c r="I147" s="830">
        <v>0</v>
      </c>
      <c r="J147" s="863">
        <v>2017</v>
      </c>
      <c r="K147" s="830">
        <v>1</v>
      </c>
      <c r="L147" s="863">
        <v>1</v>
      </c>
      <c r="M147" s="863">
        <v>2</v>
      </c>
      <c r="N147" s="827">
        <v>0.5</v>
      </c>
      <c r="O147" s="830">
        <v>0.25</v>
      </c>
      <c r="P147" s="60" t="s">
        <v>503</v>
      </c>
      <c r="Q147" s="60" t="s">
        <v>504</v>
      </c>
      <c r="R147" s="100" t="s">
        <v>342</v>
      </c>
      <c r="S147" s="101" t="s">
        <v>343</v>
      </c>
      <c r="T147" s="102" t="s">
        <v>344</v>
      </c>
      <c r="U147" s="70" t="s">
        <v>24</v>
      </c>
      <c r="V147" s="81">
        <v>1</v>
      </c>
      <c r="W147" s="71">
        <v>2017</v>
      </c>
      <c r="X147" s="63">
        <v>1</v>
      </c>
      <c r="Y147" s="63">
        <v>1</v>
      </c>
      <c r="Z147" s="63">
        <v>1</v>
      </c>
      <c r="AA147" s="63">
        <v>1</v>
      </c>
      <c r="AB147" s="63">
        <v>1</v>
      </c>
      <c r="AC147" s="63">
        <v>1</v>
      </c>
      <c r="AD147" s="63">
        <v>1</v>
      </c>
      <c r="AE147" s="63">
        <v>1</v>
      </c>
      <c r="AF147" s="107">
        <v>1</v>
      </c>
      <c r="AG147" s="895" t="s">
        <v>646</v>
      </c>
      <c r="AH147" s="843"/>
    </row>
    <row r="148" spans="1:34" ht="23" customHeight="1" x14ac:dyDescent="0.2">
      <c r="A148" s="843"/>
      <c r="B148" s="878"/>
      <c r="C148" s="955"/>
      <c r="D148" s="956"/>
      <c r="E148" s="946"/>
      <c r="F148" s="946"/>
      <c r="G148" s="946"/>
      <c r="H148" s="864"/>
      <c r="I148" s="831"/>
      <c r="J148" s="864"/>
      <c r="K148" s="831"/>
      <c r="L148" s="864"/>
      <c r="M148" s="864"/>
      <c r="N148" s="864"/>
      <c r="O148" s="831"/>
      <c r="P148" s="60" t="s">
        <v>503</v>
      </c>
      <c r="Q148" s="60" t="s">
        <v>504</v>
      </c>
      <c r="R148" s="82" t="s">
        <v>347</v>
      </c>
      <c r="S148" s="101" t="s">
        <v>348</v>
      </c>
      <c r="T148" s="102" t="s">
        <v>344</v>
      </c>
      <c r="U148" s="70" t="s">
        <v>24</v>
      </c>
      <c r="V148" s="81">
        <v>1</v>
      </c>
      <c r="W148" s="71">
        <v>2017</v>
      </c>
      <c r="X148" s="63">
        <v>1</v>
      </c>
      <c r="Y148" s="63">
        <v>1</v>
      </c>
      <c r="Z148" s="63">
        <v>1</v>
      </c>
      <c r="AA148" s="63">
        <v>1</v>
      </c>
      <c r="AB148" s="63">
        <v>1</v>
      </c>
      <c r="AC148" s="63">
        <v>1</v>
      </c>
      <c r="AD148" s="63">
        <v>1</v>
      </c>
      <c r="AE148" s="63">
        <v>1</v>
      </c>
      <c r="AF148" s="107">
        <v>1</v>
      </c>
      <c r="AG148" s="879"/>
      <c r="AH148" s="843"/>
    </row>
    <row r="149" spans="1:34" ht="23" customHeight="1" x14ac:dyDescent="0.2">
      <c r="A149" s="843"/>
      <c r="B149" s="878"/>
      <c r="C149" s="955"/>
      <c r="D149" s="956"/>
      <c r="E149" s="88" t="s">
        <v>630</v>
      </c>
      <c r="F149" s="88" t="s">
        <v>631</v>
      </c>
      <c r="G149" s="88" t="s">
        <v>637</v>
      </c>
      <c r="H149" s="89" t="s">
        <v>24</v>
      </c>
      <c r="I149" s="90">
        <v>0</v>
      </c>
      <c r="J149" s="65">
        <v>2017</v>
      </c>
      <c r="K149" s="64">
        <v>1</v>
      </c>
      <c r="L149" s="484">
        <v>57</v>
      </c>
      <c r="M149" s="484">
        <v>57</v>
      </c>
      <c r="N149" s="725">
        <v>1</v>
      </c>
      <c r="O149" s="725">
        <v>0.5</v>
      </c>
      <c r="P149" s="60" t="s">
        <v>506</v>
      </c>
      <c r="Q149" s="60" t="s">
        <v>507</v>
      </c>
      <c r="R149" s="62" t="s">
        <v>349</v>
      </c>
      <c r="S149" s="62" t="s">
        <v>350</v>
      </c>
      <c r="T149" s="62" t="s">
        <v>351</v>
      </c>
      <c r="U149" s="62" t="s">
        <v>251</v>
      </c>
      <c r="V149" s="69">
        <v>0</v>
      </c>
      <c r="W149" s="68">
        <v>2017</v>
      </c>
      <c r="X149" s="61">
        <v>2</v>
      </c>
      <c r="Y149" s="61">
        <v>2</v>
      </c>
      <c r="Z149" s="61">
        <v>2</v>
      </c>
      <c r="AA149" s="61">
        <v>2</v>
      </c>
      <c r="AB149" s="61">
        <v>2</v>
      </c>
      <c r="AC149" s="61">
        <v>2</v>
      </c>
      <c r="AD149" s="61">
        <v>2</v>
      </c>
      <c r="AE149" s="61">
        <v>2</v>
      </c>
      <c r="AF149" s="106">
        <v>2</v>
      </c>
      <c r="AG149" s="60" t="s">
        <v>647</v>
      </c>
      <c r="AH149" s="843"/>
    </row>
    <row r="150" spans="1:34" ht="23" customHeight="1" x14ac:dyDescent="0.2">
      <c r="A150" s="843"/>
      <c r="B150" s="878"/>
      <c r="C150" s="955"/>
      <c r="D150" s="956"/>
      <c r="E150" s="863" t="s">
        <v>638</v>
      </c>
      <c r="F150" s="863" t="s">
        <v>639</v>
      </c>
      <c r="G150" s="948" t="s">
        <v>353</v>
      </c>
      <c r="H150" s="948" t="s">
        <v>354</v>
      </c>
      <c r="I150" s="948" t="s">
        <v>355</v>
      </c>
      <c r="J150" s="948" t="s">
        <v>24</v>
      </c>
      <c r="K150" s="827">
        <v>0.7</v>
      </c>
      <c r="L150" s="865">
        <v>1625071021</v>
      </c>
      <c r="M150" s="865">
        <v>2728867769</v>
      </c>
      <c r="N150" s="857">
        <f>L150/M150</f>
        <v>0.59551109051924167</v>
      </c>
      <c r="O150" s="827">
        <f>(N150/K150)/2</f>
        <v>0.42536506465660123</v>
      </c>
      <c r="P150" s="926" t="s">
        <v>514</v>
      </c>
      <c r="Q150" s="926" t="s">
        <v>515</v>
      </c>
      <c r="R150" s="948" t="s">
        <v>353</v>
      </c>
      <c r="S150" s="948" t="s">
        <v>354</v>
      </c>
      <c r="T150" s="948" t="s">
        <v>355</v>
      </c>
      <c r="U150" s="948" t="s">
        <v>24</v>
      </c>
      <c r="V150" s="853">
        <v>0</v>
      </c>
      <c r="W150" s="872">
        <v>2017</v>
      </c>
      <c r="X150" s="837">
        <v>0.7</v>
      </c>
      <c r="Y150" s="837">
        <v>0.55000000000000004</v>
      </c>
      <c r="Z150" s="837">
        <v>0.55000000000000004</v>
      </c>
      <c r="AA150" s="837">
        <v>0.6</v>
      </c>
      <c r="AB150" s="837">
        <v>0.6</v>
      </c>
      <c r="AC150" s="837">
        <v>0.65</v>
      </c>
      <c r="AD150" s="837">
        <v>0.65</v>
      </c>
      <c r="AE150" s="837">
        <v>0.7</v>
      </c>
      <c r="AF150" s="837">
        <v>0.7</v>
      </c>
      <c r="AG150" s="895" t="s">
        <v>648</v>
      </c>
      <c r="AH150" s="843"/>
    </row>
    <row r="151" spans="1:34" ht="23" customHeight="1" x14ac:dyDescent="0.2">
      <c r="A151" s="843"/>
      <c r="B151" s="878"/>
      <c r="C151" s="955"/>
      <c r="D151" s="956"/>
      <c r="E151" s="874"/>
      <c r="F151" s="874"/>
      <c r="G151" s="948"/>
      <c r="H151" s="948"/>
      <c r="I151" s="948"/>
      <c r="J151" s="948"/>
      <c r="K151" s="832"/>
      <c r="L151" s="866"/>
      <c r="M151" s="866"/>
      <c r="N151" s="858"/>
      <c r="O151" s="832"/>
      <c r="P151" s="926"/>
      <c r="Q151" s="926"/>
      <c r="R151" s="948"/>
      <c r="S151" s="948"/>
      <c r="T151" s="948"/>
      <c r="U151" s="948"/>
      <c r="V151" s="853"/>
      <c r="W151" s="872"/>
      <c r="X151" s="843"/>
      <c r="Y151" s="843"/>
      <c r="Z151" s="843"/>
      <c r="AA151" s="843"/>
      <c r="AB151" s="843"/>
      <c r="AC151" s="843"/>
      <c r="AD151" s="843"/>
      <c r="AE151" s="843"/>
      <c r="AF151" s="843"/>
      <c r="AG151" s="878"/>
      <c r="AH151" s="843"/>
    </row>
    <row r="152" spans="1:34" ht="23" customHeight="1" x14ac:dyDescent="0.2">
      <c r="A152" s="843"/>
      <c r="B152" s="878"/>
      <c r="C152" s="955"/>
      <c r="D152" s="956"/>
      <c r="E152" s="874"/>
      <c r="F152" s="874"/>
      <c r="G152" s="948"/>
      <c r="H152" s="948"/>
      <c r="I152" s="948"/>
      <c r="J152" s="948"/>
      <c r="K152" s="832"/>
      <c r="L152" s="866"/>
      <c r="M152" s="866"/>
      <c r="N152" s="858"/>
      <c r="O152" s="832"/>
      <c r="P152" s="926"/>
      <c r="Q152" s="926"/>
      <c r="R152" s="948"/>
      <c r="S152" s="948"/>
      <c r="T152" s="948"/>
      <c r="U152" s="948"/>
      <c r="V152" s="853"/>
      <c r="W152" s="872"/>
      <c r="X152" s="843"/>
      <c r="Y152" s="843"/>
      <c r="Z152" s="843"/>
      <c r="AA152" s="843"/>
      <c r="AB152" s="843"/>
      <c r="AC152" s="843"/>
      <c r="AD152" s="843"/>
      <c r="AE152" s="843"/>
      <c r="AF152" s="843"/>
      <c r="AG152" s="878"/>
      <c r="AH152" s="843"/>
    </row>
    <row r="153" spans="1:34" ht="23" customHeight="1" x14ac:dyDescent="0.2">
      <c r="A153" s="843"/>
      <c r="B153" s="878"/>
      <c r="C153" s="955"/>
      <c r="D153" s="956"/>
      <c r="E153" s="874"/>
      <c r="F153" s="874"/>
      <c r="G153" s="948"/>
      <c r="H153" s="948"/>
      <c r="I153" s="948"/>
      <c r="J153" s="948"/>
      <c r="K153" s="832"/>
      <c r="L153" s="866"/>
      <c r="M153" s="866"/>
      <c r="N153" s="858"/>
      <c r="O153" s="832"/>
      <c r="P153" s="926"/>
      <c r="Q153" s="926"/>
      <c r="R153" s="948"/>
      <c r="S153" s="948"/>
      <c r="T153" s="948"/>
      <c r="U153" s="948"/>
      <c r="V153" s="853"/>
      <c r="W153" s="872"/>
      <c r="X153" s="843"/>
      <c r="Y153" s="843"/>
      <c r="Z153" s="843"/>
      <c r="AA153" s="843"/>
      <c r="AB153" s="843"/>
      <c r="AC153" s="843"/>
      <c r="AD153" s="843"/>
      <c r="AE153" s="843"/>
      <c r="AF153" s="843"/>
      <c r="AG153" s="878"/>
      <c r="AH153" s="843"/>
    </row>
    <row r="154" spans="1:34" ht="23" customHeight="1" x14ac:dyDescent="0.2">
      <c r="A154" s="843"/>
      <c r="B154" s="878"/>
      <c r="C154" s="955"/>
      <c r="D154" s="956"/>
      <c r="E154" s="864"/>
      <c r="F154" s="864"/>
      <c r="G154" s="948"/>
      <c r="H154" s="948"/>
      <c r="I154" s="948"/>
      <c r="J154" s="948"/>
      <c r="K154" s="833"/>
      <c r="L154" s="867"/>
      <c r="M154" s="867"/>
      <c r="N154" s="859"/>
      <c r="O154" s="833"/>
      <c r="P154" s="926"/>
      <c r="Q154" s="926"/>
      <c r="R154" s="948"/>
      <c r="S154" s="948"/>
      <c r="T154" s="948"/>
      <c r="U154" s="948"/>
      <c r="V154" s="853"/>
      <c r="W154" s="872"/>
      <c r="X154" s="844"/>
      <c r="Y154" s="844"/>
      <c r="Z154" s="844"/>
      <c r="AA154" s="844"/>
      <c r="AB154" s="844"/>
      <c r="AC154" s="844"/>
      <c r="AD154" s="844"/>
      <c r="AE154" s="844"/>
      <c r="AF154" s="844"/>
      <c r="AG154" s="879"/>
      <c r="AH154" s="843"/>
    </row>
    <row r="155" spans="1:34" ht="23" customHeight="1" x14ac:dyDescent="0.2">
      <c r="A155" s="843"/>
      <c r="B155" s="878"/>
      <c r="C155" s="955"/>
      <c r="D155" s="956"/>
      <c r="E155" s="91" t="s">
        <v>627</v>
      </c>
      <c r="F155" s="92" t="s">
        <v>628</v>
      </c>
      <c r="G155" s="93" t="s">
        <v>629</v>
      </c>
      <c r="H155" s="68" t="s">
        <v>24</v>
      </c>
      <c r="I155" s="94">
        <v>0</v>
      </c>
      <c r="J155" s="68">
        <v>2017</v>
      </c>
      <c r="K155" s="95">
        <v>1</v>
      </c>
      <c r="L155" s="511">
        <v>6</v>
      </c>
      <c r="M155" s="511">
        <v>6</v>
      </c>
      <c r="N155" s="726">
        <v>1</v>
      </c>
      <c r="O155" s="726">
        <v>0.5</v>
      </c>
      <c r="P155" s="60" t="s">
        <v>519</v>
      </c>
      <c r="Q155" s="60" t="s">
        <v>520</v>
      </c>
      <c r="R155" s="62" t="s">
        <v>359</v>
      </c>
      <c r="S155" s="62" t="s">
        <v>360</v>
      </c>
      <c r="T155" s="62" t="s">
        <v>361</v>
      </c>
      <c r="U155" s="62" t="s">
        <v>24</v>
      </c>
      <c r="V155" s="68">
        <v>0</v>
      </c>
      <c r="W155" s="68">
        <v>2017</v>
      </c>
      <c r="X155" s="63">
        <v>1</v>
      </c>
      <c r="Y155" s="63">
        <v>1</v>
      </c>
      <c r="Z155" s="63">
        <v>1</v>
      </c>
      <c r="AA155" s="63">
        <v>1</v>
      </c>
      <c r="AB155" s="63">
        <v>1</v>
      </c>
      <c r="AC155" s="63">
        <v>1</v>
      </c>
      <c r="AD155" s="63">
        <v>1</v>
      </c>
      <c r="AE155" s="63">
        <v>1</v>
      </c>
      <c r="AF155" s="107">
        <v>1</v>
      </c>
      <c r="AG155" s="60" t="s">
        <v>649</v>
      </c>
      <c r="AH155" s="843"/>
    </row>
    <row r="156" spans="1:34" ht="8" customHeight="1" x14ac:dyDescent="0.2">
      <c r="A156" s="843"/>
      <c r="B156" s="878"/>
      <c r="C156" s="955"/>
      <c r="D156" s="956"/>
      <c r="E156" s="860" t="s">
        <v>651</v>
      </c>
      <c r="F156" s="868" t="s">
        <v>640</v>
      </c>
      <c r="G156" s="868" t="s">
        <v>640</v>
      </c>
      <c r="H156" s="868" t="s">
        <v>600</v>
      </c>
      <c r="I156" s="868">
        <v>0</v>
      </c>
      <c r="J156" s="868">
        <v>2017</v>
      </c>
      <c r="K156" s="868">
        <v>12</v>
      </c>
      <c r="L156" s="868">
        <v>12</v>
      </c>
      <c r="M156" s="868">
        <v>12</v>
      </c>
      <c r="N156" s="860">
        <v>1</v>
      </c>
      <c r="O156" s="834">
        <v>0.5</v>
      </c>
      <c r="P156" s="868" t="s">
        <v>652</v>
      </c>
      <c r="Q156" s="868" t="s">
        <v>653</v>
      </c>
      <c r="R156" s="997" t="s">
        <v>373</v>
      </c>
      <c r="S156" s="1007" t="s">
        <v>374</v>
      </c>
      <c r="T156" s="1008" t="s">
        <v>375</v>
      </c>
      <c r="U156" s="1008" t="s">
        <v>376</v>
      </c>
      <c r="V156" s="998">
        <v>0.23</v>
      </c>
      <c r="W156" s="999">
        <v>2018</v>
      </c>
      <c r="X156" s="905">
        <v>0.63</v>
      </c>
      <c r="Y156" s="915">
        <v>0</v>
      </c>
      <c r="Z156" s="915">
        <v>0</v>
      </c>
      <c r="AA156" s="915">
        <v>0.5</v>
      </c>
      <c r="AB156" s="915">
        <v>0.5</v>
      </c>
      <c r="AC156" s="837">
        <v>0.6</v>
      </c>
      <c r="AD156" s="905">
        <v>0.6</v>
      </c>
      <c r="AE156" s="905">
        <v>0.63</v>
      </c>
      <c r="AF156" s="905">
        <v>0.63</v>
      </c>
      <c r="AG156" s="895" t="s">
        <v>650</v>
      </c>
      <c r="AH156" s="843"/>
    </row>
    <row r="157" spans="1:34" ht="8" customHeight="1" x14ac:dyDescent="0.2">
      <c r="A157" s="843"/>
      <c r="B157" s="878"/>
      <c r="C157" s="955"/>
      <c r="D157" s="956"/>
      <c r="E157" s="930"/>
      <c r="F157" s="861"/>
      <c r="G157" s="861"/>
      <c r="H157" s="861"/>
      <c r="I157" s="861"/>
      <c r="J157" s="861"/>
      <c r="K157" s="861"/>
      <c r="L157" s="861"/>
      <c r="M157" s="861"/>
      <c r="N157" s="861"/>
      <c r="O157" s="835"/>
      <c r="P157" s="861"/>
      <c r="Q157" s="861"/>
      <c r="R157" s="997"/>
      <c r="S157" s="1007"/>
      <c r="T157" s="1008"/>
      <c r="U157" s="1008"/>
      <c r="V157" s="998"/>
      <c r="W157" s="999"/>
      <c r="X157" s="905"/>
      <c r="Y157" s="916"/>
      <c r="Z157" s="916"/>
      <c r="AA157" s="916"/>
      <c r="AB157" s="916"/>
      <c r="AC157" s="843"/>
      <c r="AD157" s="905"/>
      <c r="AE157" s="905"/>
      <c r="AF157" s="905"/>
      <c r="AG157" s="878"/>
      <c r="AH157" s="843"/>
    </row>
    <row r="158" spans="1:34" ht="8" customHeight="1" x14ac:dyDescent="0.2">
      <c r="A158" s="843"/>
      <c r="B158" s="878"/>
      <c r="C158" s="955"/>
      <c r="D158" s="956"/>
      <c r="E158" s="930"/>
      <c r="F158" s="861"/>
      <c r="G158" s="861"/>
      <c r="H158" s="861"/>
      <c r="I158" s="861"/>
      <c r="J158" s="861"/>
      <c r="K158" s="861"/>
      <c r="L158" s="861"/>
      <c r="M158" s="861"/>
      <c r="N158" s="861"/>
      <c r="O158" s="835"/>
      <c r="P158" s="861"/>
      <c r="Q158" s="861"/>
      <c r="R158" s="997"/>
      <c r="S158" s="1007"/>
      <c r="T158" s="1008"/>
      <c r="U158" s="1008"/>
      <c r="V158" s="998"/>
      <c r="W158" s="999"/>
      <c r="X158" s="905"/>
      <c r="Y158" s="917"/>
      <c r="Z158" s="917"/>
      <c r="AA158" s="917"/>
      <c r="AB158" s="917"/>
      <c r="AC158" s="844"/>
      <c r="AD158" s="905"/>
      <c r="AE158" s="905"/>
      <c r="AF158" s="905"/>
      <c r="AG158" s="878"/>
      <c r="AH158" s="843"/>
    </row>
    <row r="159" spans="1:34" ht="8" customHeight="1" x14ac:dyDescent="0.2">
      <c r="A159" s="843"/>
      <c r="B159" s="878"/>
      <c r="C159" s="955"/>
      <c r="D159" s="956"/>
      <c r="E159" s="930"/>
      <c r="F159" s="861"/>
      <c r="G159" s="861"/>
      <c r="H159" s="861"/>
      <c r="I159" s="861"/>
      <c r="J159" s="861"/>
      <c r="K159" s="861"/>
      <c r="L159" s="861"/>
      <c r="M159" s="861"/>
      <c r="N159" s="861"/>
      <c r="O159" s="835"/>
      <c r="P159" s="861"/>
      <c r="Q159" s="861"/>
      <c r="R159" s="997" t="s">
        <v>382</v>
      </c>
      <c r="S159" s="1007" t="s">
        <v>383</v>
      </c>
      <c r="T159" s="1007" t="s">
        <v>384</v>
      </c>
      <c r="U159" s="1008" t="s">
        <v>385</v>
      </c>
      <c r="V159" s="998">
        <v>0.6</v>
      </c>
      <c r="W159" s="999">
        <v>2018</v>
      </c>
      <c r="X159" s="905">
        <v>1</v>
      </c>
      <c r="Y159" s="915">
        <v>1</v>
      </c>
      <c r="Z159" s="915">
        <v>1</v>
      </c>
      <c r="AA159" s="915">
        <v>1</v>
      </c>
      <c r="AB159" s="915">
        <v>1</v>
      </c>
      <c r="AC159" s="915">
        <v>1</v>
      </c>
      <c r="AD159" s="905">
        <v>1</v>
      </c>
      <c r="AE159" s="905">
        <v>1</v>
      </c>
      <c r="AF159" s="905">
        <v>1</v>
      </c>
      <c r="AG159" s="878"/>
      <c r="AH159" s="843"/>
    </row>
    <row r="160" spans="1:34" ht="8" customHeight="1" x14ac:dyDescent="0.2">
      <c r="A160" s="843"/>
      <c r="B160" s="878"/>
      <c r="C160" s="955"/>
      <c r="D160" s="956"/>
      <c r="E160" s="930"/>
      <c r="F160" s="861"/>
      <c r="G160" s="861"/>
      <c r="H160" s="861"/>
      <c r="I160" s="861"/>
      <c r="J160" s="861"/>
      <c r="K160" s="861"/>
      <c r="L160" s="861"/>
      <c r="M160" s="861"/>
      <c r="N160" s="861"/>
      <c r="O160" s="835"/>
      <c r="P160" s="861"/>
      <c r="Q160" s="861"/>
      <c r="R160" s="997"/>
      <c r="S160" s="1007"/>
      <c r="T160" s="1007"/>
      <c r="U160" s="1008"/>
      <c r="V160" s="998"/>
      <c r="W160" s="999"/>
      <c r="X160" s="905"/>
      <c r="Y160" s="916"/>
      <c r="Z160" s="916"/>
      <c r="AA160" s="916"/>
      <c r="AB160" s="916"/>
      <c r="AC160" s="916"/>
      <c r="AD160" s="905"/>
      <c r="AE160" s="905"/>
      <c r="AF160" s="905"/>
      <c r="AG160" s="878"/>
      <c r="AH160" s="843"/>
    </row>
    <row r="161" spans="1:34" ht="8" customHeight="1" x14ac:dyDescent="0.2">
      <c r="A161" s="843"/>
      <c r="B161" s="878"/>
      <c r="C161" s="955"/>
      <c r="D161" s="956"/>
      <c r="E161" s="930"/>
      <c r="F161" s="861"/>
      <c r="G161" s="861"/>
      <c r="H161" s="861"/>
      <c r="I161" s="861"/>
      <c r="J161" s="861"/>
      <c r="K161" s="861"/>
      <c r="L161" s="861"/>
      <c r="M161" s="861"/>
      <c r="N161" s="861"/>
      <c r="O161" s="835"/>
      <c r="P161" s="861"/>
      <c r="Q161" s="861"/>
      <c r="R161" s="997"/>
      <c r="S161" s="1007"/>
      <c r="T161" s="1007"/>
      <c r="U161" s="1008"/>
      <c r="V161" s="998"/>
      <c r="W161" s="999"/>
      <c r="X161" s="905"/>
      <c r="Y161" s="917"/>
      <c r="Z161" s="917"/>
      <c r="AA161" s="917"/>
      <c r="AB161" s="917"/>
      <c r="AC161" s="917"/>
      <c r="AD161" s="905"/>
      <c r="AE161" s="905"/>
      <c r="AF161" s="905"/>
      <c r="AG161" s="878"/>
      <c r="AH161" s="843"/>
    </row>
    <row r="162" spans="1:34" ht="8" customHeight="1" x14ac:dyDescent="0.2">
      <c r="A162" s="843"/>
      <c r="B162" s="878"/>
      <c r="C162" s="955"/>
      <c r="D162" s="956"/>
      <c r="E162" s="930"/>
      <c r="F162" s="861"/>
      <c r="G162" s="861"/>
      <c r="H162" s="861"/>
      <c r="I162" s="861"/>
      <c r="J162" s="861"/>
      <c r="K162" s="861"/>
      <c r="L162" s="861"/>
      <c r="M162" s="861"/>
      <c r="N162" s="861"/>
      <c r="O162" s="835"/>
      <c r="P162" s="861"/>
      <c r="Q162" s="861"/>
      <c r="R162" s="997" t="s">
        <v>392</v>
      </c>
      <c r="S162" s="1007" t="s">
        <v>393</v>
      </c>
      <c r="T162" s="1007" t="s">
        <v>394</v>
      </c>
      <c r="U162" s="1008" t="s">
        <v>385</v>
      </c>
      <c r="V162" s="998">
        <v>0.05</v>
      </c>
      <c r="W162" s="999">
        <v>2018</v>
      </c>
      <c r="X162" s="905">
        <v>0.45</v>
      </c>
      <c r="Y162" s="915">
        <v>0</v>
      </c>
      <c r="Z162" s="915">
        <v>0</v>
      </c>
      <c r="AA162" s="915">
        <v>0.1</v>
      </c>
      <c r="AB162" s="915">
        <v>0.1</v>
      </c>
      <c r="AC162" s="837">
        <v>0.35</v>
      </c>
      <c r="AD162" s="905">
        <v>0.35</v>
      </c>
      <c r="AE162" s="905">
        <v>0.45</v>
      </c>
      <c r="AF162" s="905">
        <v>0.45</v>
      </c>
      <c r="AG162" s="878"/>
      <c r="AH162" s="843"/>
    </row>
    <row r="163" spans="1:34" ht="8" customHeight="1" x14ac:dyDescent="0.2">
      <c r="A163" s="843"/>
      <c r="B163" s="878"/>
      <c r="C163" s="955"/>
      <c r="D163" s="956"/>
      <c r="E163" s="930"/>
      <c r="F163" s="861"/>
      <c r="G163" s="861"/>
      <c r="H163" s="861"/>
      <c r="I163" s="861"/>
      <c r="J163" s="861"/>
      <c r="K163" s="861"/>
      <c r="L163" s="861"/>
      <c r="M163" s="861"/>
      <c r="N163" s="861"/>
      <c r="O163" s="835"/>
      <c r="P163" s="861"/>
      <c r="Q163" s="861"/>
      <c r="R163" s="997"/>
      <c r="S163" s="1007"/>
      <c r="T163" s="1007"/>
      <c r="U163" s="1008"/>
      <c r="V163" s="998"/>
      <c r="W163" s="999"/>
      <c r="X163" s="905"/>
      <c r="Y163" s="916"/>
      <c r="Z163" s="916"/>
      <c r="AA163" s="916"/>
      <c r="AB163" s="916"/>
      <c r="AC163" s="843"/>
      <c r="AD163" s="905"/>
      <c r="AE163" s="905"/>
      <c r="AF163" s="905"/>
      <c r="AG163" s="878"/>
      <c r="AH163" s="843"/>
    </row>
    <row r="164" spans="1:34" ht="8" customHeight="1" x14ac:dyDescent="0.2">
      <c r="A164" s="843"/>
      <c r="B164" s="878"/>
      <c r="C164" s="955"/>
      <c r="D164" s="956"/>
      <c r="E164" s="930"/>
      <c r="F164" s="861"/>
      <c r="G164" s="861"/>
      <c r="H164" s="861"/>
      <c r="I164" s="861"/>
      <c r="J164" s="861"/>
      <c r="K164" s="861"/>
      <c r="L164" s="861"/>
      <c r="M164" s="861"/>
      <c r="N164" s="861"/>
      <c r="O164" s="835"/>
      <c r="P164" s="861"/>
      <c r="Q164" s="861"/>
      <c r="R164" s="997"/>
      <c r="S164" s="1007"/>
      <c r="T164" s="1007"/>
      <c r="U164" s="1008"/>
      <c r="V164" s="998"/>
      <c r="W164" s="999"/>
      <c r="X164" s="905"/>
      <c r="Y164" s="917"/>
      <c r="Z164" s="917"/>
      <c r="AA164" s="917"/>
      <c r="AB164" s="917"/>
      <c r="AC164" s="844"/>
      <c r="AD164" s="905"/>
      <c r="AE164" s="905"/>
      <c r="AF164" s="905"/>
      <c r="AG164" s="878"/>
      <c r="AH164" s="843"/>
    </row>
    <row r="165" spans="1:34" ht="8" customHeight="1" x14ac:dyDescent="0.2">
      <c r="A165" s="843"/>
      <c r="B165" s="878"/>
      <c r="C165" s="955"/>
      <c r="D165" s="956"/>
      <c r="E165" s="930"/>
      <c r="F165" s="861"/>
      <c r="G165" s="861"/>
      <c r="H165" s="861"/>
      <c r="I165" s="861"/>
      <c r="J165" s="861"/>
      <c r="K165" s="861"/>
      <c r="L165" s="861"/>
      <c r="M165" s="861"/>
      <c r="N165" s="861"/>
      <c r="O165" s="835"/>
      <c r="P165" s="861"/>
      <c r="Q165" s="861"/>
      <c r="R165" s="997" t="s">
        <v>401</v>
      </c>
      <c r="S165" s="1007" t="s">
        <v>402</v>
      </c>
      <c r="T165" s="1007" t="s">
        <v>403</v>
      </c>
      <c r="U165" s="1008" t="s">
        <v>385</v>
      </c>
      <c r="V165" s="998">
        <v>0.25</v>
      </c>
      <c r="W165" s="999">
        <v>2018</v>
      </c>
      <c r="X165" s="905">
        <v>0.65</v>
      </c>
      <c r="Y165" s="915">
        <v>0</v>
      </c>
      <c r="Z165" s="915">
        <v>0</v>
      </c>
      <c r="AA165" s="915">
        <v>0.5</v>
      </c>
      <c r="AB165" s="915">
        <v>0.5</v>
      </c>
      <c r="AC165" s="837">
        <v>0.6</v>
      </c>
      <c r="AD165" s="837">
        <v>0.6</v>
      </c>
      <c r="AE165" s="905">
        <v>0.65</v>
      </c>
      <c r="AF165" s="905">
        <v>0.65</v>
      </c>
      <c r="AG165" s="878"/>
      <c r="AH165" s="843"/>
    </row>
    <row r="166" spans="1:34" ht="8" customHeight="1" x14ac:dyDescent="0.2">
      <c r="A166" s="843"/>
      <c r="B166" s="878"/>
      <c r="C166" s="955"/>
      <c r="D166" s="956"/>
      <c r="E166" s="930"/>
      <c r="F166" s="861"/>
      <c r="G166" s="861"/>
      <c r="H166" s="861"/>
      <c r="I166" s="861"/>
      <c r="J166" s="861"/>
      <c r="K166" s="861"/>
      <c r="L166" s="861"/>
      <c r="M166" s="861"/>
      <c r="N166" s="861"/>
      <c r="O166" s="835"/>
      <c r="P166" s="861"/>
      <c r="Q166" s="861"/>
      <c r="R166" s="997"/>
      <c r="S166" s="1007"/>
      <c r="T166" s="1007"/>
      <c r="U166" s="1008"/>
      <c r="V166" s="998"/>
      <c r="W166" s="999"/>
      <c r="X166" s="905"/>
      <c r="Y166" s="916"/>
      <c r="Z166" s="916"/>
      <c r="AA166" s="916"/>
      <c r="AB166" s="916"/>
      <c r="AC166" s="843"/>
      <c r="AD166" s="843"/>
      <c r="AE166" s="905"/>
      <c r="AF166" s="905"/>
      <c r="AG166" s="878"/>
      <c r="AH166" s="843"/>
    </row>
    <row r="167" spans="1:34" ht="8" customHeight="1" x14ac:dyDescent="0.2">
      <c r="A167" s="843"/>
      <c r="B167" s="878"/>
      <c r="C167" s="955"/>
      <c r="D167" s="956"/>
      <c r="E167" s="930"/>
      <c r="F167" s="861"/>
      <c r="G167" s="861"/>
      <c r="H167" s="861"/>
      <c r="I167" s="861"/>
      <c r="J167" s="861"/>
      <c r="K167" s="861"/>
      <c r="L167" s="861"/>
      <c r="M167" s="861"/>
      <c r="N167" s="861"/>
      <c r="O167" s="835"/>
      <c r="P167" s="861"/>
      <c r="Q167" s="861"/>
      <c r="R167" s="997"/>
      <c r="S167" s="1007"/>
      <c r="T167" s="1007"/>
      <c r="U167" s="1008"/>
      <c r="V167" s="998"/>
      <c r="W167" s="999"/>
      <c r="X167" s="905"/>
      <c r="Y167" s="917"/>
      <c r="Z167" s="917"/>
      <c r="AA167" s="917"/>
      <c r="AB167" s="917"/>
      <c r="AC167" s="844"/>
      <c r="AD167" s="844"/>
      <c r="AE167" s="905"/>
      <c r="AF167" s="905"/>
      <c r="AG167" s="878"/>
      <c r="AH167" s="843"/>
    </row>
    <row r="168" spans="1:34" ht="8" customHeight="1" x14ac:dyDescent="0.2">
      <c r="A168" s="843"/>
      <c r="B168" s="878"/>
      <c r="C168" s="955"/>
      <c r="D168" s="956"/>
      <c r="E168" s="930"/>
      <c r="F168" s="861"/>
      <c r="G168" s="861"/>
      <c r="H168" s="861"/>
      <c r="I168" s="861"/>
      <c r="J168" s="861"/>
      <c r="K168" s="861"/>
      <c r="L168" s="861"/>
      <c r="M168" s="861"/>
      <c r="N168" s="861"/>
      <c r="O168" s="835"/>
      <c r="P168" s="861"/>
      <c r="Q168" s="861"/>
      <c r="R168" s="997" t="s">
        <v>411</v>
      </c>
      <c r="S168" s="1007" t="s">
        <v>412</v>
      </c>
      <c r="T168" s="1007" t="s">
        <v>413</v>
      </c>
      <c r="U168" s="1008" t="s">
        <v>385</v>
      </c>
      <c r="V168" s="998">
        <v>0.25</v>
      </c>
      <c r="W168" s="999">
        <v>2018</v>
      </c>
      <c r="X168" s="905">
        <v>0.65</v>
      </c>
      <c r="Y168" s="915">
        <v>0</v>
      </c>
      <c r="Z168" s="915">
        <v>0</v>
      </c>
      <c r="AA168" s="915">
        <v>0.5</v>
      </c>
      <c r="AB168" s="915">
        <v>0.5</v>
      </c>
      <c r="AC168" s="837">
        <v>0.6</v>
      </c>
      <c r="AD168" s="837">
        <v>0.6</v>
      </c>
      <c r="AE168" s="905">
        <v>0.65</v>
      </c>
      <c r="AF168" s="905">
        <v>0.65</v>
      </c>
      <c r="AG168" s="878"/>
      <c r="AH168" s="843"/>
    </row>
    <row r="169" spans="1:34" ht="8" customHeight="1" x14ac:dyDescent="0.2">
      <c r="A169" s="843"/>
      <c r="B169" s="878"/>
      <c r="C169" s="955"/>
      <c r="D169" s="956"/>
      <c r="E169" s="930"/>
      <c r="F169" s="861"/>
      <c r="G169" s="861"/>
      <c r="H169" s="861"/>
      <c r="I169" s="861"/>
      <c r="J169" s="861"/>
      <c r="K169" s="861"/>
      <c r="L169" s="861"/>
      <c r="M169" s="861"/>
      <c r="N169" s="861"/>
      <c r="O169" s="835"/>
      <c r="P169" s="861"/>
      <c r="Q169" s="861"/>
      <c r="R169" s="997"/>
      <c r="S169" s="1007"/>
      <c r="T169" s="1007"/>
      <c r="U169" s="1008"/>
      <c r="V169" s="998"/>
      <c r="W169" s="999"/>
      <c r="X169" s="905"/>
      <c r="Y169" s="916"/>
      <c r="Z169" s="916"/>
      <c r="AA169" s="916"/>
      <c r="AB169" s="916"/>
      <c r="AC169" s="843"/>
      <c r="AD169" s="843"/>
      <c r="AE169" s="905"/>
      <c r="AF169" s="905"/>
      <c r="AG169" s="878"/>
      <c r="AH169" s="843"/>
    </row>
    <row r="170" spans="1:34" ht="8" customHeight="1" x14ac:dyDescent="0.2">
      <c r="A170" s="843"/>
      <c r="B170" s="878"/>
      <c r="C170" s="955"/>
      <c r="D170" s="956"/>
      <c r="E170" s="930"/>
      <c r="F170" s="861"/>
      <c r="G170" s="861"/>
      <c r="H170" s="861"/>
      <c r="I170" s="861"/>
      <c r="J170" s="861"/>
      <c r="K170" s="861"/>
      <c r="L170" s="861"/>
      <c r="M170" s="861"/>
      <c r="N170" s="861"/>
      <c r="O170" s="835"/>
      <c r="P170" s="861"/>
      <c r="Q170" s="861"/>
      <c r="R170" s="997"/>
      <c r="S170" s="1007"/>
      <c r="T170" s="1007"/>
      <c r="U170" s="1008"/>
      <c r="V170" s="998"/>
      <c r="W170" s="999"/>
      <c r="X170" s="905"/>
      <c r="Y170" s="917"/>
      <c r="Z170" s="917"/>
      <c r="AA170" s="917"/>
      <c r="AB170" s="917"/>
      <c r="AC170" s="844"/>
      <c r="AD170" s="844"/>
      <c r="AE170" s="905"/>
      <c r="AF170" s="905"/>
      <c r="AG170" s="878"/>
      <c r="AH170" s="843"/>
    </row>
    <row r="171" spans="1:34" ht="8" customHeight="1" x14ac:dyDescent="0.2">
      <c r="A171" s="843"/>
      <c r="B171" s="878"/>
      <c r="C171" s="955"/>
      <c r="D171" s="956"/>
      <c r="E171" s="930"/>
      <c r="F171" s="861"/>
      <c r="G171" s="861"/>
      <c r="H171" s="861"/>
      <c r="I171" s="861"/>
      <c r="J171" s="861"/>
      <c r="K171" s="861"/>
      <c r="L171" s="861"/>
      <c r="M171" s="861"/>
      <c r="N171" s="861"/>
      <c r="O171" s="835"/>
      <c r="P171" s="861"/>
      <c r="Q171" s="861"/>
      <c r="R171" s="959" t="s">
        <v>419</v>
      </c>
      <c r="S171" s="959" t="s">
        <v>420</v>
      </c>
      <c r="T171" s="959" t="s">
        <v>421</v>
      </c>
      <c r="U171" s="1004" t="s">
        <v>422</v>
      </c>
      <c r="V171" s="1005">
        <v>0.25</v>
      </c>
      <c r="W171" s="999">
        <v>2018</v>
      </c>
      <c r="X171" s="903">
        <v>0.65</v>
      </c>
      <c r="Y171" s="923">
        <v>0</v>
      </c>
      <c r="Z171" s="923">
        <v>0</v>
      </c>
      <c r="AA171" s="923">
        <v>0.5</v>
      </c>
      <c r="AB171" s="923">
        <v>0.5</v>
      </c>
      <c r="AC171" s="837">
        <v>0.6</v>
      </c>
      <c r="AD171" s="903">
        <v>0.6</v>
      </c>
      <c r="AE171" s="903">
        <v>0.65</v>
      </c>
      <c r="AF171" s="903">
        <v>0.65</v>
      </c>
      <c r="AG171" s="878"/>
      <c r="AH171" s="843"/>
    </row>
    <row r="172" spans="1:34" ht="8" customHeight="1" x14ac:dyDescent="0.2">
      <c r="A172" s="843"/>
      <c r="B172" s="878"/>
      <c r="C172" s="955"/>
      <c r="D172" s="956"/>
      <c r="E172" s="930"/>
      <c r="F172" s="861"/>
      <c r="G172" s="861"/>
      <c r="H172" s="861"/>
      <c r="I172" s="861"/>
      <c r="J172" s="861"/>
      <c r="K172" s="861"/>
      <c r="L172" s="861"/>
      <c r="M172" s="861"/>
      <c r="N172" s="861"/>
      <c r="O172" s="835"/>
      <c r="P172" s="861"/>
      <c r="Q172" s="861"/>
      <c r="R172" s="959"/>
      <c r="S172" s="959"/>
      <c r="T172" s="959"/>
      <c r="U172" s="1004"/>
      <c r="V172" s="1006"/>
      <c r="W172" s="999"/>
      <c r="X172" s="903"/>
      <c r="Y172" s="924"/>
      <c r="Z172" s="924"/>
      <c r="AA172" s="924"/>
      <c r="AB172" s="924"/>
      <c r="AC172" s="838"/>
      <c r="AD172" s="903"/>
      <c r="AE172" s="903"/>
      <c r="AF172" s="903"/>
      <c r="AG172" s="878"/>
      <c r="AH172" s="843"/>
    </row>
    <row r="173" spans="1:34" ht="8" customHeight="1" x14ac:dyDescent="0.2">
      <c r="A173" s="843"/>
      <c r="B173" s="878"/>
      <c r="C173" s="955"/>
      <c r="D173" s="956"/>
      <c r="E173" s="930"/>
      <c r="F173" s="861"/>
      <c r="G173" s="861"/>
      <c r="H173" s="861"/>
      <c r="I173" s="861"/>
      <c r="J173" s="861"/>
      <c r="K173" s="861"/>
      <c r="L173" s="861"/>
      <c r="M173" s="861"/>
      <c r="N173" s="861"/>
      <c r="O173" s="835"/>
      <c r="P173" s="861"/>
      <c r="Q173" s="861"/>
      <c r="R173" s="959"/>
      <c r="S173" s="959"/>
      <c r="T173" s="959"/>
      <c r="U173" s="1004"/>
      <c r="V173" s="1006"/>
      <c r="W173" s="999"/>
      <c r="X173" s="903"/>
      <c r="Y173" s="924"/>
      <c r="Z173" s="924"/>
      <c r="AA173" s="924"/>
      <c r="AB173" s="924"/>
      <c r="AC173" s="838"/>
      <c r="AD173" s="903"/>
      <c r="AE173" s="903"/>
      <c r="AF173" s="903"/>
      <c r="AG173" s="878"/>
      <c r="AH173" s="843"/>
    </row>
    <row r="174" spans="1:34" ht="8" customHeight="1" x14ac:dyDescent="0.2">
      <c r="A174" s="843"/>
      <c r="B174" s="878"/>
      <c r="C174" s="955"/>
      <c r="D174" s="956"/>
      <c r="E174" s="930"/>
      <c r="F174" s="861"/>
      <c r="G174" s="861"/>
      <c r="H174" s="861"/>
      <c r="I174" s="861"/>
      <c r="J174" s="861"/>
      <c r="K174" s="861"/>
      <c r="L174" s="861"/>
      <c r="M174" s="861"/>
      <c r="N174" s="861"/>
      <c r="O174" s="835"/>
      <c r="P174" s="861"/>
      <c r="Q174" s="861"/>
      <c r="R174" s="959"/>
      <c r="S174" s="959"/>
      <c r="T174" s="959"/>
      <c r="U174" s="1004"/>
      <c r="V174" s="1006"/>
      <c r="W174" s="999"/>
      <c r="X174" s="903"/>
      <c r="Y174" s="925"/>
      <c r="Z174" s="925"/>
      <c r="AA174" s="925"/>
      <c r="AB174" s="925"/>
      <c r="AC174" s="839"/>
      <c r="AD174" s="903"/>
      <c r="AE174" s="903"/>
      <c r="AF174" s="903"/>
      <c r="AG174" s="878"/>
      <c r="AH174" s="843"/>
    </row>
    <row r="175" spans="1:34" ht="8" customHeight="1" x14ac:dyDescent="0.2">
      <c r="A175" s="843"/>
      <c r="B175" s="878"/>
      <c r="C175" s="955"/>
      <c r="D175" s="956"/>
      <c r="E175" s="930"/>
      <c r="F175" s="861"/>
      <c r="G175" s="861"/>
      <c r="H175" s="861"/>
      <c r="I175" s="861"/>
      <c r="J175" s="861"/>
      <c r="K175" s="861"/>
      <c r="L175" s="861"/>
      <c r="M175" s="861"/>
      <c r="N175" s="861"/>
      <c r="O175" s="835"/>
      <c r="P175" s="861"/>
      <c r="Q175" s="861"/>
      <c r="R175" s="959" t="s">
        <v>431</v>
      </c>
      <c r="S175" s="959" t="s">
        <v>432</v>
      </c>
      <c r="T175" s="959" t="s">
        <v>433</v>
      </c>
      <c r="U175" s="959" t="s">
        <v>422</v>
      </c>
      <c r="V175" s="927">
        <v>0.25</v>
      </c>
      <c r="W175" s="999">
        <v>2018</v>
      </c>
      <c r="X175" s="904">
        <v>0.65</v>
      </c>
      <c r="Y175" s="920">
        <v>0</v>
      </c>
      <c r="Z175" s="920">
        <v>0</v>
      </c>
      <c r="AA175" s="920">
        <v>0.5</v>
      </c>
      <c r="AB175" s="920">
        <v>0.5</v>
      </c>
      <c r="AC175" s="837">
        <v>0.6</v>
      </c>
      <c r="AD175" s="837">
        <v>0.6</v>
      </c>
      <c r="AE175" s="904">
        <v>0.65</v>
      </c>
      <c r="AF175" s="904">
        <v>0.65</v>
      </c>
      <c r="AG175" s="878"/>
      <c r="AH175" s="843"/>
    </row>
    <row r="176" spans="1:34" ht="8" customHeight="1" x14ac:dyDescent="0.2">
      <c r="A176" s="843"/>
      <c r="B176" s="878"/>
      <c r="C176" s="955"/>
      <c r="D176" s="956"/>
      <c r="E176" s="930"/>
      <c r="F176" s="861"/>
      <c r="G176" s="861"/>
      <c r="H176" s="861"/>
      <c r="I176" s="861"/>
      <c r="J176" s="861"/>
      <c r="K176" s="861"/>
      <c r="L176" s="861"/>
      <c r="M176" s="861"/>
      <c r="N176" s="861"/>
      <c r="O176" s="835"/>
      <c r="P176" s="861"/>
      <c r="Q176" s="861"/>
      <c r="R176" s="959"/>
      <c r="S176" s="959"/>
      <c r="T176" s="959"/>
      <c r="U176" s="959"/>
      <c r="V176" s="927"/>
      <c r="W176" s="999"/>
      <c r="X176" s="904"/>
      <c r="Y176" s="921"/>
      <c r="Z176" s="921"/>
      <c r="AA176" s="921"/>
      <c r="AB176" s="921"/>
      <c r="AC176" s="843"/>
      <c r="AD176" s="843"/>
      <c r="AE176" s="904"/>
      <c r="AF176" s="904"/>
      <c r="AG176" s="878"/>
      <c r="AH176" s="843"/>
    </row>
    <row r="177" spans="1:34" ht="8" customHeight="1" x14ac:dyDescent="0.2">
      <c r="A177" s="843"/>
      <c r="B177" s="878"/>
      <c r="C177" s="955"/>
      <c r="D177" s="956"/>
      <c r="E177" s="930"/>
      <c r="F177" s="861"/>
      <c r="G177" s="861"/>
      <c r="H177" s="861"/>
      <c r="I177" s="861"/>
      <c r="J177" s="861"/>
      <c r="K177" s="861"/>
      <c r="L177" s="861"/>
      <c r="M177" s="861"/>
      <c r="N177" s="861"/>
      <c r="O177" s="835"/>
      <c r="P177" s="861"/>
      <c r="Q177" s="861"/>
      <c r="R177" s="959"/>
      <c r="S177" s="959"/>
      <c r="T177" s="959"/>
      <c r="U177" s="959"/>
      <c r="V177" s="927"/>
      <c r="W177" s="999"/>
      <c r="X177" s="904"/>
      <c r="Y177" s="922"/>
      <c r="Z177" s="922"/>
      <c r="AA177" s="922"/>
      <c r="AB177" s="922"/>
      <c r="AC177" s="844"/>
      <c r="AD177" s="844"/>
      <c r="AE177" s="904"/>
      <c r="AF177" s="904"/>
      <c r="AG177" s="878"/>
      <c r="AH177" s="843"/>
    </row>
    <row r="178" spans="1:34" ht="8" customHeight="1" x14ac:dyDescent="0.2">
      <c r="A178" s="843"/>
      <c r="B178" s="878"/>
      <c r="C178" s="955"/>
      <c r="D178" s="956"/>
      <c r="E178" s="930"/>
      <c r="F178" s="861"/>
      <c r="G178" s="861"/>
      <c r="H178" s="861"/>
      <c r="I178" s="861"/>
      <c r="J178" s="861"/>
      <c r="K178" s="861"/>
      <c r="L178" s="861"/>
      <c r="M178" s="861"/>
      <c r="N178" s="861"/>
      <c r="O178" s="835"/>
      <c r="P178" s="861"/>
      <c r="Q178" s="861"/>
      <c r="R178" s="1001" t="s">
        <v>439</v>
      </c>
      <c r="S178" s="959" t="s">
        <v>440</v>
      </c>
      <c r="T178" s="1002" t="s">
        <v>441</v>
      </c>
      <c r="U178" s="903" t="s">
        <v>24</v>
      </c>
      <c r="V178" s="947">
        <v>0.25</v>
      </c>
      <c r="W178" s="999">
        <v>2018</v>
      </c>
      <c r="X178" s="904">
        <v>0.65</v>
      </c>
      <c r="Y178" s="915">
        <v>0</v>
      </c>
      <c r="Z178" s="915">
        <v>0</v>
      </c>
      <c r="AA178" s="915">
        <v>0.6</v>
      </c>
      <c r="AB178" s="915">
        <v>0.6</v>
      </c>
      <c r="AC178" s="837">
        <v>0.6</v>
      </c>
      <c r="AD178" s="837">
        <v>0.6</v>
      </c>
      <c r="AE178" s="904">
        <v>0.65</v>
      </c>
      <c r="AF178" s="904">
        <v>0.65</v>
      </c>
      <c r="AG178" s="878"/>
      <c r="AH178" s="843"/>
    </row>
    <row r="179" spans="1:34" ht="8" customHeight="1" x14ac:dyDescent="0.2">
      <c r="A179" s="843"/>
      <c r="B179" s="878"/>
      <c r="C179" s="955"/>
      <c r="D179" s="956"/>
      <c r="E179" s="930"/>
      <c r="F179" s="861"/>
      <c r="G179" s="861"/>
      <c r="H179" s="861"/>
      <c r="I179" s="861"/>
      <c r="J179" s="861"/>
      <c r="K179" s="861"/>
      <c r="L179" s="861"/>
      <c r="M179" s="861"/>
      <c r="N179" s="861"/>
      <c r="O179" s="835"/>
      <c r="P179" s="861"/>
      <c r="Q179" s="861"/>
      <c r="R179" s="1001"/>
      <c r="S179" s="959"/>
      <c r="T179" s="1003"/>
      <c r="U179" s="903"/>
      <c r="V179" s="853"/>
      <c r="W179" s="999"/>
      <c r="X179" s="904"/>
      <c r="Y179" s="918"/>
      <c r="Z179" s="918"/>
      <c r="AA179" s="918"/>
      <c r="AB179" s="918"/>
      <c r="AC179" s="843"/>
      <c r="AD179" s="843"/>
      <c r="AE179" s="904"/>
      <c r="AF179" s="904"/>
      <c r="AG179" s="878"/>
      <c r="AH179" s="843"/>
    </row>
    <row r="180" spans="1:34" ht="8" customHeight="1" x14ac:dyDescent="0.2">
      <c r="A180" s="843"/>
      <c r="B180" s="878"/>
      <c r="C180" s="955"/>
      <c r="D180" s="956"/>
      <c r="E180" s="930"/>
      <c r="F180" s="861"/>
      <c r="G180" s="861"/>
      <c r="H180" s="861"/>
      <c r="I180" s="861"/>
      <c r="J180" s="861"/>
      <c r="K180" s="861"/>
      <c r="L180" s="861"/>
      <c r="M180" s="861"/>
      <c r="N180" s="861"/>
      <c r="O180" s="835"/>
      <c r="P180" s="861"/>
      <c r="Q180" s="861"/>
      <c r="R180" s="1001"/>
      <c r="S180" s="959"/>
      <c r="T180" s="1003"/>
      <c r="U180" s="903"/>
      <c r="V180" s="853"/>
      <c r="W180" s="999"/>
      <c r="X180" s="904"/>
      <c r="Y180" s="919"/>
      <c r="Z180" s="919"/>
      <c r="AA180" s="919"/>
      <c r="AB180" s="919"/>
      <c r="AC180" s="844"/>
      <c r="AD180" s="844"/>
      <c r="AE180" s="904"/>
      <c r="AF180" s="904"/>
      <c r="AG180" s="878"/>
      <c r="AH180" s="843"/>
    </row>
    <row r="181" spans="1:34" ht="8" customHeight="1" x14ac:dyDescent="0.2">
      <c r="A181" s="843"/>
      <c r="B181" s="878"/>
      <c r="C181" s="955"/>
      <c r="D181" s="956"/>
      <c r="E181" s="930"/>
      <c r="F181" s="861"/>
      <c r="G181" s="861"/>
      <c r="H181" s="861"/>
      <c r="I181" s="861"/>
      <c r="J181" s="861"/>
      <c r="K181" s="861"/>
      <c r="L181" s="861"/>
      <c r="M181" s="861"/>
      <c r="N181" s="861"/>
      <c r="O181" s="835"/>
      <c r="P181" s="861"/>
      <c r="Q181" s="861"/>
      <c r="R181" s="997" t="s">
        <v>446</v>
      </c>
      <c r="S181" s="959" t="s">
        <v>447</v>
      </c>
      <c r="T181" s="926" t="s">
        <v>448</v>
      </c>
      <c r="U181" s="903" t="s">
        <v>24</v>
      </c>
      <c r="V181" s="947">
        <v>0.05</v>
      </c>
      <c r="W181" s="999">
        <v>2018</v>
      </c>
      <c r="X181" s="904">
        <v>0.55000000000000004</v>
      </c>
      <c r="Y181" s="915">
        <v>0</v>
      </c>
      <c r="Z181" s="915">
        <v>0</v>
      </c>
      <c r="AA181" s="915">
        <v>0.5</v>
      </c>
      <c r="AB181" s="915">
        <v>0.5</v>
      </c>
      <c r="AC181" s="837">
        <v>0.5</v>
      </c>
      <c r="AD181" s="904">
        <v>0.5</v>
      </c>
      <c r="AE181" s="904">
        <v>0.55000000000000004</v>
      </c>
      <c r="AF181" s="904">
        <v>0.55000000000000004</v>
      </c>
      <c r="AG181" s="878"/>
      <c r="AH181" s="843"/>
    </row>
    <row r="182" spans="1:34" ht="8" customHeight="1" x14ac:dyDescent="0.2">
      <c r="A182" s="843"/>
      <c r="B182" s="878"/>
      <c r="C182" s="955"/>
      <c r="D182" s="956"/>
      <c r="E182" s="930"/>
      <c r="F182" s="861"/>
      <c r="G182" s="861"/>
      <c r="H182" s="861"/>
      <c r="I182" s="861"/>
      <c r="J182" s="861"/>
      <c r="K182" s="861"/>
      <c r="L182" s="861"/>
      <c r="M182" s="861"/>
      <c r="N182" s="861"/>
      <c r="O182" s="835"/>
      <c r="P182" s="861"/>
      <c r="Q182" s="861"/>
      <c r="R182" s="997"/>
      <c r="S182" s="959"/>
      <c r="T182" s="926"/>
      <c r="U182" s="903"/>
      <c r="V182" s="947"/>
      <c r="W182" s="999"/>
      <c r="X182" s="904"/>
      <c r="Y182" s="916"/>
      <c r="Z182" s="916"/>
      <c r="AA182" s="916"/>
      <c r="AB182" s="916"/>
      <c r="AC182" s="843"/>
      <c r="AD182" s="904"/>
      <c r="AE182" s="904"/>
      <c r="AF182" s="904"/>
      <c r="AG182" s="878"/>
      <c r="AH182" s="843"/>
    </row>
    <row r="183" spans="1:34" ht="8" customHeight="1" x14ac:dyDescent="0.2">
      <c r="A183" s="843"/>
      <c r="B183" s="878"/>
      <c r="C183" s="955"/>
      <c r="D183" s="956"/>
      <c r="E183" s="930"/>
      <c r="F183" s="861"/>
      <c r="G183" s="861"/>
      <c r="H183" s="861"/>
      <c r="I183" s="861"/>
      <c r="J183" s="861"/>
      <c r="K183" s="861"/>
      <c r="L183" s="861"/>
      <c r="M183" s="861"/>
      <c r="N183" s="861"/>
      <c r="O183" s="835"/>
      <c r="P183" s="861"/>
      <c r="Q183" s="861"/>
      <c r="R183" s="997"/>
      <c r="S183" s="959"/>
      <c r="T183" s="926"/>
      <c r="U183" s="903"/>
      <c r="V183" s="947"/>
      <c r="W183" s="999"/>
      <c r="X183" s="904"/>
      <c r="Y183" s="917"/>
      <c r="Z183" s="917"/>
      <c r="AA183" s="917"/>
      <c r="AB183" s="917"/>
      <c r="AC183" s="844"/>
      <c r="AD183" s="904"/>
      <c r="AE183" s="904"/>
      <c r="AF183" s="904"/>
      <c r="AG183" s="878"/>
      <c r="AH183" s="843"/>
    </row>
    <row r="184" spans="1:34" ht="8" customHeight="1" x14ac:dyDescent="0.2">
      <c r="A184" s="843"/>
      <c r="B184" s="878"/>
      <c r="C184" s="955"/>
      <c r="D184" s="956"/>
      <c r="E184" s="930"/>
      <c r="F184" s="861"/>
      <c r="G184" s="861"/>
      <c r="H184" s="861"/>
      <c r="I184" s="861"/>
      <c r="J184" s="861"/>
      <c r="K184" s="861"/>
      <c r="L184" s="861"/>
      <c r="M184" s="861"/>
      <c r="N184" s="861"/>
      <c r="O184" s="835"/>
      <c r="P184" s="861"/>
      <c r="Q184" s="861"/>
      <c r="R184" s="997" t="s">
        <v>454</v>
      </c>
      <c r="S184" s="959" t="s">
        <v>455</v>
      </c>
      <c r="T184" s="959" t="s">
        <v>456</v>
      </c>
      <c r="U184" s="903" t="s">
        <v>24</v>
      </c>
      <c r="V184" s="998">
        <v>0.25</v>
      </c>
      <c r="W184" s="1000">
        <v>2018</v>
      </c>
      <c r="X184" s="904">
        <v>0.65</v>
      </c>
      <c r="Y184" s="915">
        <v>0</v>
      </c>
      <c r="Z184" s="915">
        <v>0</v>
      </c>
      <c r="AA184" s="915">
        <v>0.5</v>
      </c>
      <c r="AB184" s="915">
        <v>0.5</v>
      </c>
      <c r="AC184" s="837">
        <v>0.6</v>
      </c>
      <c r="AD184" s="837">
        <v>0.6</v>
      </c>
      <c r="AE184" s="904">
        <v>0.65</v>
      </c>
      <c r="AF184" s="904">
        <v>0.65</v>
      </c>
      <c r="AG184" s="878"/>
      <c r="AH184" s="843"/>
    </row>
    <row r="185" spans="1:34" ht="8" customHeight="1" x14ac:dyDescent="0.2">
      <c r="A185" s="843"/>
      <c r="B185" s="878"/>
      <c r="C185" s="955"/>
      <c r="D185" s="956"/>
      <c r="E185" s="930"/>
      <c r="F185" s="861"/>
      <c r="G185" s="861"/>
      <c r="H185" s="861"/>
      <c r="I185" s="861"/>
      <c r="J185" s="861"/>
      <c r="K185" s="861"/>
      <c r="L185" s="861"/>
      <c r="M185" s="861"/>
      <c r="N185" s="861"/>
      <c r="O185" s="835"/>
      <c r="P185" s="861"/>
      <c r="Q185" s="861"/>
      <c r="R185" s="997"/>
      <c r="S185" s="959"/>
      <c r="T185" s="959"/>
      <c r="U185" s="903"/>
      <c r="V185" s="998"/>
      <c r="W185" s="1000"/>
      <c r="X185" s="904"/>
      <c r="Y185" s="916"/>
      <c r="Z185" s="916"/>
      <c r="AA185" s="916"/>
      <c r="AB185" s="916"/>
      <c r="AC185" s="843"/>
      <c r="AD185" s="843"/>
      <c r="AE185" s="904"/>
      <c r="AF185" s="904"/>
      <c r="AG185" s="878"/>
      <c r="AH185" s="843"/>
    </row>
    <row r="186" spans="1:34" ht="8" customHeight="1" x14ac:dyDescent="0.2">
      <c r="A186" s="843"/>
      <c r="B186" s="878"/>
      <c r="C186" s="955"/>
      <c r="D186" s="956"/>
      <c r="E186" s="930"/>
      <c r="F186" s="861"/>
      <c r="G186" s="861"/>
      <c r="H186" s="861"/>
      <c r="I186" s="861"/>
      <c r="J186" s="861"/>
      <c r="K186" s="861"/>
      <c r="L186" s="861"/>
      <c r="M186" s="861"/>
      <c r="N186" s="861"/>
      <c r="O186" s="835"/>
      <c r="P186" s="861"/>
      <c r="Q186" s="861"/>
      <c r="R186" s="997"/>
      <c r="S186" s="959"/>
      <c r="T186" s="959"/>
      <c r="U186" s="903"/>
      <c r="V186" s="998"/>
      <c r="W186" s="1000"/>
      <c r="X186" s="904"/>
      <c r="Y186" s="917"/>
      <c r="Z186" s="917"/>
      <c r="AA186" s="917"/>
      <c r="AB186" s="917"/>
      <c r="AC186" s="844"/>
      <c r="AD186" s="844"/>
      <c r="AE186" s="904"/>
      <c r="AF186" s="904"/>
      <c r="AG186" s="878"/>
      <c r="AH186" s="843"/>
    </row>
    <row r="187" spans="1:34" ht="8" customHeight="1" x14ac:dyDescent="0.2">
      <c r="A187" s="843"/>
      <c r="B187" s="878"/>
      <c r="C187" s="955"/>
      <c r="D187" s="956"/>
      <c r="E187" s="930"/>
      <c r="F187" s="861"/>
      <c r="G187" s="861"/>
      <c r="H187" s="861"/>
      <c r="I187" s="861"/>
      <c r="J187" s="861"/>
      <c r="K187" s="861"/>
      <c r="L187" s="861"/>
      <c r="M187" s="861"/>
      <c r="N187" s="861"/>
      <c r="O187" s="835"/>
      <c r="P187" s="861"/>
      <c r="Q187" s="861"/>
      <c r="R187" s="997" t="s">
        <v>462</v>
      </c>
      <c r="S187" s="959" t="s">
        <v>463</v>
      </c>
      <c r="T187" s="959" t="s">
        <v>464</v>
      </c>
      <c r="U187" s="903" t="s">
        <v>24</v>
      </c>
      <c r="V187" s="998">
        <v>0.25</v>
      </c>
      <c r="W187" s="999">
        <v>2018</v>
      </c>
      <c r="X187" s="904">
        <v>0.65</v>
      </c>
      <c r="Y187" s="912">
        <v>0</v>
      </c>
      <c r="Z187" s="912">
        <v>0</v>
      </c>
      <c r="AA187" s="912">
        <v>0.5</v>
      </c>
      <c r="AB187" s="912">
        <v>0.5</v>
      </c>
      <c r="AC187" s="837">
        <v>0.6</v>
      </c>
      <c r="AD187" s="837">
        <v>0.6</v>
      </c>
      <c r="AE187" s="904">
        <v>0.65</v>
      </c>
      <c r="AF187" s="904">
        <v>0.65</v>
      </c>
      <c r="AG187" s="878"/>
      <c r="AH187" s="843"/>
    </row>
    <row r="188" spans="1:34" ht="8" customHeight="1" x14ac:dyDescent="0.2">
      <c r="A188" s="843"/>
      <c r="B188" s="878"/>
      <c r="C188" s="955"/>
      <c r="D188" s="956"/>
      <c r="E188" s="930"/>
      <c r="F188" s="861"/>
      <c r="G188" s="861"/>
      <c r="H188" s="861"/>
      <c r="I188" s="861"/>
      <c r="J188" s="861"/>
      <c r="K188" s="861"/>
      <c r="L188" s="861"/>
      <c r="M188" s="861"/>
      <c r="N188" s="861"/>
      <c r="O188" s="835"/>
      <c r="P188" s="861"/>
      <c r="Q188" s="861"/>
      <c r="R188" s="997"/>
      <c r="S188" s="959"/>
      <c r="T188" s="959"/>
      <c r="U188" s="903"/>
      <c r="V188" s="998"/>
      <c r="W188" s="999"/>
      <c r="X188" s="904"/>
      <c r="Y188" s="913"/>
      <c r="Z188" s="913"/>
      <c r="AA188" s="913"/>
      <c r="AB188" s="913"/>
      <c r="AC188" s="843"/>
      <c r="AD188" s="843"/>
      <c r="AE188" s="904"/>
      <c r="AF188" s="904"/>
      <c r="AG188" s="878"/>
      <c r="AH188" s="843"/>
    </row>
    <row r="189" spans="1:34" ht="8" customHeight="1" x14ac:dyDescent="0.2">
      <c r="A189" s="843"/>
      <c r="B189" s="878"/>
      <c r="C189" s="955"/>
      <c r="D189" s="956"/>
      <c r="E189" s="930"/>
      <c r="F189" s="861"/>
      <c r="G189" s="861"/>
      <c r="H189" s="861"/>
      <c r="I189" s="861"/>
      <c r="J189" s="861"/>
      <c r="K189" s="861"/>
      <c r="L189" s="861"/>
      <c r="M189" s="861"/>
      <c r="N189" s="861"/>
      <c r="O189" s="835"/>
      <c r="P189" s="861"/>
      <c r="Q189" s="861"/>
      <c r="R189" s="997"/>
      <c r="S189" s="959"/>
      <c r="T189" s="959"/>
      <c r="U189" s="903"/>
      <c r="V189" s="998"/>
      <c r="W189" s="999"/>
      <c r="X189" s="904"/>
      <c r="Y189" s="914"/>
      <c r="Z189" s="914"/>
      <c r="AA189" s="914"/>
      <c r="AB189" s="914"/>
      <c r="AC189" s="844"/>
      <c r="AD189" s="844"/>
      <c r="AE189" s="904"/>
      <c r="AF189" s="904"/>
      <c r="AG189" s="878"/>
      <c r="AH189" s="843"/>
    </row>
    <row r="190" spans="1:34" ht="8" customHeight="1" x14ac:dyDescent="0.2">
      <c r="A190" s="843"/>
      <c r="B190" s="878"/>
      <c r="C190" s="955"/>
      <c r="D190" s="956"/>
      <c r="E190" s="930"/>
      <c r="F190" s="861"/>
      <c r="G190" s="861"/>
      <c r="H190" s="861"/>
      <c r="I190" s="861"/>
      <c r="J190" s="861"/>
      <c r="K190" s="861"/>
      <c r="L190" s="861"/>
      <c r="M190" s="861"/>
      <c r="N190" s="861"/>
      <c r="O190" s="835"/>
      <c r="P190" s="861"/>
      <c r="Q190" s="861"/>
      <c r="R190" s="997" t="s">
        <v>470</v>
      </c>
      <c r="S190" s="959" t="s">
        <v>471</v>
      </c>
      <c r="T190" s="959" t="s">
        <v>472</v>
      </c>
      <c r="U190" s="903" t="s">
        <v>24</v>
      </c>
      <c r="V190" s="998">
        <v>0.25</v>
      </c>
      <c r="W190" s="999">
        <v>2018</v>
      </c>
      <c r="X190" s="904">
        <v>0.65</v>
      </c>
      <c r="Y190" s="911">
        <v>0</v>
      </c>
      <c r="Z190" s="911">
        <v>0</v>
      </c>
      <c r="AA190" s="911">
        <v>0.5</v>
      </c>
      <c r="AB190" s="911">
        <v>0.5</v>
      </c>
      <c r="AC190" s="837">
        <v>0.6</v>
      </c>
      <c r="AD190" s="837">
        <v>0.6</v>
      </c>
      <c r="AE190" s="904">
        <v>0.65</v>
      </c>
      <c r="AF190" s="904">
        <v>0.65</v>
      </c>
      <c r="AG190" s="878"/>
      <c r="AH190" s="843"/>
    </row>
    <row r="191" spans="1:34" ht="8" customHeight="1" x14ac:dyDescent="0.2">
      <c r="A191" s="843"/>
      <c r="B191" s="878"/>
      <c r="C191" s="955"/>
      <c r="D191" s="956"/>
      <c r="E191" s="930"/>
      <c r="F191" s="861"/>
      <c r="G191" s="861"/>
      <c r="H191" s="861"/>
      <c r="I191" s="861"/>
      <c r="J191" s="861"/>
      <c r="K191" s="861"/>
      <c r="L191" s="861"/>
      <c r="M191" s="861"/>
      <c r="N191" s="861"/>
      <c r="O191" s="835"/>
      <c r="P191" s="861"/>
      <c r="Q191" s="861"/>
      <c r="R191" s="997"/>
      <c r="S191" s="959"/>
      <c r="T191" s="959"/>
      <c r="U191" s="903"/>
      <c r="V191" s="999"/>
      <c r="W191" s="999"/>
      <c r="X191" s="904"/>
      <c r="Y191" s="911"/>
      <c r="Z191" s="911"/>
      <c r="AA191" s="911"/>
      <c r="AB191" s="911"/>
      <c r="AC191" s="843"/>
      <c r="AD191" s="843"/>
      <c r="AE191" s="904"/>
      <c r="AF191" s="904"/>
      <c r="AG191" s="878"/>
      <c r="AH191" s="843"/>
    </row>
    <row r="192" spans="1:34" ht="8" customHeight="1" x14ac:dyDescent="0.2">
      <c r="A192" s="844"/>
      <c r="B192" s="879"/>
      <c r="C192" s="957"/>
      <c r="D192" s="958"/>
      <c r="E192" s="931"/>
      <c r="F192" s="862"/>
      <c r="G192" s="862"/>
      <c r="H192" s="862"/>
      <c r="I192" s="862"/>
      <c r="J192" s="862"/>
      <c r="K192" s="862"/>
      <c r="L192" s="862"/>
      <c r="M192" s="862"/>
      <c r="N192" s="862"/>
      <c r="O192" s="836"/>
      <c r="P192" s="862"/>
      <c r="Q192" s="862"/>
      <c r="R192" s="997"/>
      <c r="S192" s="959"/>
      <c r="T192" s="959"/>
      <c r="U192" s="903"/>
      <c r="V192" s="999"/>
      <c r="W192" s="999"/>
      <c r="X192" s="904"/>
      <c r="Y192" s="911"/>
      <c r="Z192" s="911"/>
      <c r="AA192" s="911"/>
      <c r="AB192" s="911"/>
      <c r="AC192" s="844"/>
      <c r="AD192" s="844"/>
      <c r="AE192" s="904"/>
      <c r="AF192" s="904"/>
      <c r="AG192" s="879"/>
      <c r="AH192" s="844"/>
    </row>
    <row r="193" spans="15:24" x14ac:dyDescent="0.2">
      <c r="O193" s="737">
        <f>AVERAGE(O11:O192)</f>
        <v>0.37804282594235972</v>
      </c>
    </row>
    <row r="195" spans="15:24" x14ac:dyDescent="0.2">
      <c r="V195" s="910" t="s">
        <v>672</v>
      </c>
      <c r="W195" s="910"/>
      <c r="X195" s="738">
        <f>O193</f>
        <v>0.37804282594235972</v>
      </c>
    </row>
  </sheetData>
  <protectedRanges>
    <protectedRange sqref="H36 H39 H42 H45 H48 H51 H54 F36 F39 F42 F45 F48 F51 F54" name="Rango1_9_1_1"/>
    <protectedRange sqref="G36 G39 G42 G45 G48 G51 G54" name="Rango1_12_2_1"/>
    <protectedRange sqref="E34:F35 E37:F38 E40:F41 E43:F44 E46:F47 E49:F50 E52:F53" name="Rango1_10_4_1"/>
    <protectedRange sqref="R100:R103" name="Rango1_7"/>
    <protectedRange sqref="T147:U148" name="Rango1_11_1_1"/>
    <protectedRange sqref="F64 H64" name="Rango1_1_4"/>
    <protectedRange sqref="G64" name="Rango1_1_1_2"/>
    <protectedRange sqref="F80:F81 H80:H81 F95:F96 H95:H96" name="Rango1_5_4"/>
    <protectedRange sqref="E79 E94" name="Rango1_5_1_2"/>
    <protectedRange sqref="F79 F94" name="Rango1_1_2_2"/>
    <protectedRange sqref="F82 H82" name="Rango1_2_3"/>
    <protectedRange sqref="G82" name="Rango1_2_1_2"/>
    <protectedRange sqref="F85:G85" name="Rango1_2_3_1"/>
    <protectedRange sqref="F100 H100" name="Rango1_6_3"/>
    <protectedRange sqref="G100" name="Rango1_6_1_2"/>
    <protectedRange sqref="F123:H123" name="Rango1_10_1_3"/>
    <protectedRange sqref="H127" name="Rango1_11_2"/>
    <protectedRange sqref="E127" name="Rango1_13_2"/>
    <protectedRange sqref="F127:G127" name="Rango1_14_2"/>
    <protectedRange sqref="E147" name="Rango1_10_2_2"/>
    <protectedRange sqref="F147:G147" name="Rango1_11_5_2"/>
    <protectedRange sqref="E149" name="Rango1_10_1_1_2"/>
    <protectedRange sqref="F149:G149" name="Rango1_11_1_1_2"/>
  </protectedRanges>
  <mergeCells count="997">
    <mergeCell ref="D7:J7"/>
    <mergeCell ref="K7:AH7"/>
    <mergeCell ref="A8:A10"/>
    <mergeCell ref="B8:B10"/>
    <mergeCell ref="C8:D10"/>
    <mergeCell ref="E8:E10"/>
    <mergeCell ref="F8:J8"/>
    <mergeCell ref="K8:K10"/>
    <mergeCell ref="A1:AH1"/>
    <mergeCell ref="A2:AH2"/>
    <mergeCell ref="A3:AH3"/>
    <mergeCell ref="A4:C7"/>
    <mergeCell ref="D4:J4"/>
    <mergeCell ref="K4:AH4"/>
    <mergeCell ref="D5:J5"/>
    <mergeCell ref="K5:AH5"/>
    <mergeCell ref="D6:J6"/>
    <mergeCell ref="K6:AH6"/>
    <mergeCell ref="AG8:AG10"/>
    <mergeCell ref="AH8:AH10"/>
    <mergeCell ref="F9:F10"/>
    <mergeCell ref="G9:G10"/>
    <mergeCell ref="H9:H10"/>
    <mergeCell ref="I9:J9"/>
    <mergeCell ref="AE8:AE10"/>
    <mergeCell ref="P8:P10"/>
    <mergeCell ref="Q8:Q10"/>
    <mergeCell ref="R8:R10"/>
    <mergeCell ref="S8:W8"/>
    <mergeCell ref="X8:X10"/>
    <mergeCell ref="Y8:Y10"/>
    <mergeCell ref="V11:V14"/>
    <mergeCell ref="W11:W14"/>
    <mergeCell ref="S9:S10"/>
    <mergeCell ref="T9:T10"/>
    <mergeCell ref="U9:U10"/>
    <mergeCell ref="V9:W9"/>
    <mergeCell ref="Z8:Z10"/>
    <mergeCell ref="AA8:AA10"/>
    <mergeCell ref="AB8:AB10"/>
    <mergeCell ref="AC8:AC10"/>
    <mergeCell ref="AD8:AD10"/>
    <mergeCell ref="R15:R18"/>
    <mergeCell ref="S15:S18"/>
    <mergeCell ref="T15:T18"/>
    <mergeCell ref="U15:U18"/>
    <mergeCell ref="V15:V18"/>
    <mergeCell ref="R11:R14"/>
    <mergeCell ref="S11:S14"/>
    <mergeCell ref="W34:W40"/>
    <mergeCell ref="R27:R31"/>
    <mergeCell ref="S27:S31"/>
    <mergeCell ref="T27:T31"/>
    <mergeCell ref="U27:U31"/>
    <mergeCell ref="V27:V31"/>
    <mergeCell ref="W27:W31"/>
    <mergeCell ref="R23:R25"/>
    <mergeCell ref="S23:S25"/>
    <mergeCell ref="T23:T25"/>
    <mergeCell ref="U23:U25"/>
    <mergeCell ref="V23:V25"/>
    <mergeCell ref="W23:W25"/>
    <mergeCell ref="A11:A22"/>
    <mergeCell ref="B11:B22"/>
    <mergeCell ref="E11:E22"/>
    <mergeCell ref="F11:F22"/>
    <mergeCell ref="R59:R60"/>
    <mergeCell ref="S59:S60"/>
    <mergeCell ref="T59:T60"/>
    <mergeCell ref="U59:U60"/>
    <mergeCell ref="V59:V60"/>
    <mergeCell ref="R56:R57"/>
    <mergeCell ref="S56:S57"/>
    <mergeCell ref="T56:T57"/>
    <mergeCell ref="U56:U57"/>
    <mergeCell ref="V56:V57"/>
    <mergeCell ref="R52:R54"/>
    <mergeCell ref="S52:S54"/>
    <mergeCell ref="T52:T54"/>
    <mergeCell ref="U52:U54"/>
    <mergeCell ref="V52:V54"/>
    <mergeCell ref="R47:R51"/>
    <mergeCell ref="S47:S51"/>
    <mergeCell ref="T47:T51"/>
    <mergeCell ref="U47:U51"/>
    <mergeCell ref="V47:V51"/>
    <mergeCell ref="G23:G25"/>
    <mergeCell ref="P11:P22"/>
    <mergeCell ref="X11:X22"/>
    <mergeCell ref="Y11:Y22"/>
    <mergeCell ref="Z11:Z22"/>
    <mergeCell ref="AA11:AA22"/>
    <mergeCell ref="AB11:AB22"/>
    <mergeCell ref="AC11:AC22"/>
    <mergeCell ref="AD11:AD22"/>
    <mergeCell ref="G11:G22"/>
    <mergeCell ref="H11:H22"/>
    <mergeCell ref="I11:I22"/>
    <mergeCell ref="J11:J22"/>
    <mergeCell ref="K11:K22"/>
    <mergeCell ref="Q11:Q22"/>
    <mergeCell ref="W15:W18"/>
    <mergeCell ref="R19:R22"/>
    <mergeCell ref="S19:S22"/>
    <mergeCell ref="T19:T22"/>
    <mergeCell ref="U19:U22"/>
    <mergeCell ref="V19:V22"/>
    <mergeCell ref="W19:W22"/>
    <mergeCell ref="T11:T14"/>
    <mergeCell ref="U11:U14"/>
    <mergeCell ref="P23:P26"/>
    <mergeCell ref="Q23:Q26"/>
    <mergeCell ref="A23:A26"/>
    <mergeCell ref="B23:B26"/>
    <mergeCell ref="C23:D26"/>
    <mergeCell ref="AG23:AG26"/>
    <mergeCell ref="AH11:AH192"/>
    <mergeCell ref="Z23:Z25"/>
    <mergeCell ref="AA23:AA25"/>
    <mergeCell ref="AB23:AB25"/>
    <mergeCell ref="AC23:AC25"/>
    <mergeCell ref="AD23:AD25"/>
    <mergeCell ref="AE23:AE25"/>
    <mergeCell ref="C11:D22"/>
    <mergeCell ref="X23:X25"/>
    <mergeCell ref="Y23:Y25"/>
    <mergeCell ref="H23:H25"/>
    <mergeCell ref="I23:I25"/>
    <mergeCell ref="J23:J25"/>
    <mergeCell ref="K23:K25"/>
    <mergeCell ref="AE11:AE22"/>
    <mergeCell ref="AG11:AG22"/>
    <mergeCell ref="E23:E25"/>
    <mergeCell ref="F23:F25"/>
    <mergeCell ref="I27:I33"/>
    <mergeCell ref="J27:J33"/>
    <mergeCell ref="K27:K33"/>
    <mergeCell ref="P27:P33"/>
    <mergeCell ref="E27:E33"/>
    <mergeCell ref="F27:F33"/>
    <mergeCell ref="G27:G33"/>
    <mergeCell ref="H27:H33"/>
    <mergeCell ref="A27:A33"/>
    <mergeCell ref="B27:B33"/>
    <mergeCell ref="C27:D33"/>
    <mergeCell ref="AC27:AC33"/>
    <mergeCell ref="AD27:AD33"/>
    <mergeCell ref="AE27:AE33"/>
    <mergeCell ref="AG27:AG33"/>
    <mergeCell ref="Q27:Q33"/>
    <mergeCell ref="X27:X33"/>
    <mergeCell ref="Y27:Y33"/>
    <mergeCell ref="Z27:Z33"/>
    <mergeCell ref="AA27:AA33"/>
    <mergeCell ref="AB27:AB33"/>
    <mergeCell ref="J34:J54"/>
    <mergeCell ref="K34:K54"/>
    <mergeCell ref="P34:P54"/>
    <mergeCell ref="Q34:Q54"/>
    <mergeCell ref="F34:F54"/>
    <mergeCell ref="G34:G54"/>
    <mergeCell ref="H34:H54"/>
    <mergeCell ref="I34:I54"/>
    <mergeCell ref="A34:A54"/>
    <mergeCell ref="B34:B54"/>
    <mergeCell ref="C34:D54"/>
    <mergeCell ref="E34:E54"/>
    <mergeCell ref="K55:K58"/>
    <mergeCell ref="AD34:AD54"/>
    <mergeCell ref="AE34:AE54"/>
    <mergeCell ref="AG34:AG54"/>
    <mergeCell ref="X34:X54"/>
    <mergeCell ref="Y34:Y54"/>
    <mergeCell ref="Z34:Z54"/>
    <mergeCell ref="AA34:AA54"/>
    <mergeCell ref="AB34:AB54"/>
    <mergeCell ref="AC34:AC54"/>
    <mergeCell ref="W56:W57"/>
    <mergeCell ref="W52:W54"/>
    <mergeCell ref="W47:W51"/>
    <mergeCell ref="R41:R46"/>
    <mergeCell ref="S41:S46"/>
    <mergeCell ref="T41:T46"/>
    <mergeCell ref="U41:U46"/>
    <mergeCell ref="V41:V46"/>
    <mergeCell ref="W41:W46"/>
    <mergeCell ref="R34:R40"/>
    <mergeCell ref="S34:S40"/>
    <mergeCell ref="T34:T40"/>
    <mergeCell ref="U34:U40"/>
    <mergeCell ref="V34:V40"/>
    <mergeCell ref="A55:A58"/>
    <mergeCell ref="B55:B58"/>
    <mergeCell ref="C55:D58"/>
    <mergeCell ref="E55:E58"/>
    <mergeCell ref="F55:F58"/>
    <mergeCell ref="G55:G58"/>
    <mergeCell ref="H55:H58"/>
    <mergeCell ref="I55:I58"/>
    <mergeCell ref="J55:J58"/>
    <mergeCell ref="AA55:AA58"/>
    <mergeCell ref="AB55:AB58"/>
    <mergeCell ref="AC55:AC58"/>
    <mergeCell ref="AD55:AD58"/>
    <mergeCell ref="AE55:AE58"/>
    <mergeCell ref="AG55:AG58"/>
    <mergeCell ref="P55:P58"/>
    <mergeCell ref="Q55:Q58"/>
    <mergeCell ref="X55:X58"/>
    <mergeCell ref="Y55:Y58"/>
    <mergeCell ref="Z55:Z58"/>
    <mergeCell ref="P59:P60"/>
    <mergeCell ref="Q59:Q60"/>
    <mergeCell ref="B59:B63"/>
    <mergeCell ref="A59:A63"/>
    <mergeCell ref="C59:D63"/>
    <mergeCell ref="X59:X60"/>
    <mergeCell ref="E59:E60"/>
    <mergeCell ref="F59:F60"/>
    <mergeCell ref="G59:G60"/>
    <mergeCell ref="H59:H60"/>
    <mergeCell ref="I59:I60"/>
    <mergeCell ref="J59:J60"/>
    <mergeCell ref="K59:K60"/>
    <mergeCell ref="W59:W60"/>
    <mergeCell ref="AE59:AE60"/>
    <mergeCell ref="AG59:AG60"/>
    <mergeCell ref="R64:R66"/>
    <mergeCell ref="S64:S66"/>
    <mergeCell ref="T64:T66"/>
    <mergeCell ref="U64:U66"/>
    <mergeCell ref="V64:V66"/>
    <mergeCell ref="W64:W66"/>
    <mergeCell ref="Y59:Y60"/>
    <mergeCell ref="Z59:Z60"/>
    <mergeCell ref="AA59:AA60"/>
    <mergeCell ref="AB59:AB60"/>
    <mergeCell ref="AC59:AC60"/>
    <mergeCell ref="AD59:AD60"/>
    <mergeCell ref="AE64:AE78"/>
    <mergeCell ref="AG64:AG78"/>
    <mergeCell ref="Y64:Y78"/>
    <mergeCell ref="Z64:Z78"/>
    <mergeCell ref="AA64:AA78"/>
    <mergeCell ref="AB64:AB78"/>
    <mergeCell ref="AC64:AC78"/>
    <mergeCell ref="AD64:AD78"/>
    <mergeCell ref="R89:R90"/>
    <mergeCell ref="S89:S90"/>
    <mergeCell ref="T89:T90"/>
    <mergeCell ref="U89:U90"/>
    <mergeCell ref="V89:V90"/>
    <mergeCell ref="W89:W90"/>
    <mergeCell ref="R85:R88"/>
    <mergeCell ref="S85:S87"/>
    <mergeCell ref="T85:T87"/>
    <mergeCell ref="U85:U87"/>
    <mergeCell ref="V85:V87"/>
    <mergeCell ref="W85:W87"/>
    <mergeCell ref="P110:P112"/>
    <mergeCell ref="Q110:Q112"/>
    <mergeCell ref="R107:R109"/>
    <mergeCell ref="S107:S109"/>
    <mergeCell ref="T107:T109"/>
    <mergeCell ref="U107:U109"/>
    <mergeCell ref="V107:V109"/>
    <mergeCell ref="W107:W109"/>
    <mergeCell ref="P92:P93"/>
    <mergeCell ref="Q92:Q93"/>
    <mergeCell ref="R92:R93"/>
    <mergeCell ref="S92:S93"/>
    <mergeCell ref="T92:T93"/>
    <mergeCell ref="U92:U93"/>
    <mergeCell ref="V92:V93"/>
    <mergeCell ref="W92:W93"/>
    <mergeCell ref="P131:P134"/>
    <mergeCell ref="Q131:Q134"/>
    <mergeCell ref="R131:R134"/>
    <mergeCell ref="S131:S134"/>
    <mergeCell ref="T131:T134"/>
    <mergeCell ref="U131:U134"/>
    <mergeCell ref="S113:S114"/>
    <mergeCell ref="T113:T114"/>
    <mergeCell ref="U113:U114"/>
    <mergeCell ref="X156:X158"/>
    <mergeCell ref="R159:R161"/>
    <mergeCell ref="S159:S161"/>
    <mergeCell ref="T159:T161"/>
    <mergeCell ref="U159:U161"/>
    <mergeCell ref="V159:V161"/>
    <mergeCell ref="W159:W161"/>
    <mergeCell ref="X159:X161"/>
    <mergeCell ref="V150:V154"/>
    <mergeCell ref="W150:W154"/>
    <mergeCell ref="R156:R158"/>
    <mergeCell ref="S156:S158"/>
    <mergeCell ref="T156:T158"/>
    <mergeCell ref="U156:U158"/>
    <mergeCell ref="V156:V158"/>
    <mergeCell ref="W156:W158"/>
    <mergeCell ref="R150:R154"/>
    <mergeCell ref="S150:S154"/>
    <mergeCell ref="T150:T154"/>
    <mergeCell ref="U150:U154"/>
    <mergeCell ref="X162:X164"/>
    <mergeCell ref="R165:R167"/>
    <mergeCell ref="S165:S167"/>
    <mergeCell ref="T165:T167"/>
    <mergeCell ref="U165:U167"/>
    <mergeCell ref="V165:V167"/>
    <mergeCell ref="W165:W167"/>
    <mergeCell ref="X165:X167"/>
    <mergeCell ref="R162:R164"/>
    <mergeCell ref="S162:S164"/>
    <mergeCell ref="T162:T164"/>
    <mergeCell ref="U162:U164"/>
    <mergeCell ref="V162:V164"/>
    <mergeCell ref="W162:W164"/>
    <mergeCell ref="X168:X170"/>
    <mergeCell ref="R171:R174"/>
    <mergeCell ref="S171:S174"/>
    <mergeCell ref="T171:T174"/>
    <mergeCell ref="U171:U174"/>
    <mergeCell ref="V171:V174"/>
    <mergeCell ref="W171:W174"/>
    <mergeCell ref="X171:X174"/>
    <mergeCell ref="R168:R170"/>
    <mergeCell ref="S168:S170"/>
    <mergeCell ref="T168:T170"/>
    <mergeCell ref="U168:U170"/>
    <mergeCell ref="V168:V170"/>
    <mergeCell ref="W168:W170"/>
    <mergeCell ref="X175:X177"/>
    <mergeCell ref="R178:R180"/>
    <mergeCell ref="S178:S180"/>
    <mergeCell ref="T178:T180"/>
    <mergeCell ref="U178:U180"/>
    <mergeCell ref="V178:V180"/>
    <mergeCell ref="W178:W180"/>
    <mergeCell ref="X178:X180"/>
    <mergeCell ref="R175:R177"/>
    <mergeCell ref="S175:S177"/>
    <mergeCell ref="T175:T177"/>
    <mergeCell ref="U175:U177"/>
    <mergeCell ref="V175:V177"/>
    <mergeCell ref="W175:W177"/>
    <mergeCell ref="T184:T186"/>
    <mergeCell ref="U184:U186"/>
    <mergeCell ref="V184:V186"/>
    <mergeCell ref="W184:W186"/>
    <mergeCell ref="X184:X186"/>
    <mergeCell ref="R181:R183"/>
    <mergeCell ref="S181:S183"/>
    <mergeCell ref="T181:T183"/>
    <mergeCell ref="U181:U183"/>
    <mergeCell ref="V181:V183"/>
    <mergeCell ref="W181:W183"/>
    <mergeCell ref="A64:A78"/>
    <mergeCell ref="B64:B78"/>
    <mergeCell ref="C64:D78"/>
    <mergeCell ref="E64:E78"/>
    <mergeCell ref="F64:F78"/>
    <mergeCell ref="G64:G78"/>
    <mergeCell ref="H64:H78"/>
    <mergeCell ref="X187:X189"/>
    <mergeCell ref="R190:R192"/>
    <mergeCell ref="S190:S192"/>
    <mergeCell ref="T190:T192"/>
    <mergeCell ref="U190:U192"/>
    <mergeCell ref="V190:V192"/>
    <mergeCell ref="W190:W192"/>
    <mergeCell ref="X190:X192"/>
    <mergeCell ref="R187:R189"/>
    <mergeCell ref="S187:S189"/>
    <mergeCell ref="T187:T189"/>
    <mergeCell ref="U187:U189"/>
    <mergeCell ref="V187:V189"/>
    <mergeCell ref="W187:W189"/>
    <mergeCell ref="X181:X183"/>
    <mergeCell ref="R184:R186"/>
    <mergeCell ref="S184:S186"/>
    <mergeCell ref="I64:I78"/>
    <mergeCell ref="J64:J78"/>
    <mergeCell ref="K64:K78"/>
    <mergeCell ref="X64:X78"/>
    <mergeCell ref="P64:P66"/>
    <mergeCell ref="Q64:Q66"/>
    <mergeCell ref="P67:P75"/>
    <mergeCell ref="Q67:Q75"/>
    <mergeCell ref="Q76:Q78"/>
    <mergeCell ref="P76:P78"/>
    <mergeCell ref="R76:R78"/>
    <mergeCell ref="S76:S78"/>
    <mergeCell ref="T76:T78"/>
    <mergeCell ref="U76:U78"/>
    <mergeCell ref="V76:V78"/>
    <mergeCell ref="W76:W78"/>
    <mergeCell ref="R67:R75"/>
    <mergeCell ref="S67:S75"/>
    <mergeCell ref="T67:T75"/>
    <mergeCell ref="U67:U75"/>
    <mergeCell ref="V67:V75"/>
    <mergeCell ref="W67:W75"/>
    <mergeCell ref="AG79:AG81"/>
    <mergeCell ref="K79:K81"/>
    <mergeCell ref="X79:X81"/>
    <mergeCell ref="Y79:Y81"/>
    <mergeCell ref="Z79:Z81"/>
    <mergeCell ref="A79:A81"/>
    <mergeCell ref="B79:B81"/>
    <mergeCell ref="C79:D81"/>
    <mergeCell ref="E79:E81"/>
    <mergeCell ref="F79:F81"/>
    <mergeCell ref="G79:G81"/>
    <mergeCell ref="H79:H81"/>
    <mergeCell ref="I79:I81"/>
    <mergeCell ref="J79:J81"/>
    <mergeCell ref="P79:P81"/>
    <mergeCell ref="Q79:Q81"/>
    <mergeCell ref="R79:R81"/>
    <mergeCell ref="S79:S81"/>
    <mergeCell ref="T79:T81"/>
    <mergeCell ref="U79:U81"/>
    <mergeCell ref="V79:V81"/>
    <mergeCell ref="W79:W81"/>
    <mergeCell ref="F82:F84"/>
    <mergeCell ref="G82:G84"/>
    <mergeCell ref="H82:H84"/>
    <mergeCell ref="K82:K84"/>
    <mergeCell ref="AA79:AA81"/>
    <mergeCell ref="AB79:AB81"/>
    <mergeCell ref="AC79:AC81"/>
    <mergeCell ref="AD79:AD81"/>
    <mergeCell ref="AE79:AE81"/>
    <mergeCell ref="V82:V84"/>
    <mergeCell ref="W82:W84"/>
    <mergeCell ref="R82:R84"/>
    <mergeCell ref="S82:S84"/>
    <mergeCell ref="T82:T84"/>
    <mergeCell ref="U82:U84"/>
    <mergeCell ref="P82:P84"/>
    <mergeCell ref="Q82:Q84"/>
    <mergeCell ref="L82:L84"/>
    <mergeCell ref="O82:O84"/>
    <mergeCell ref="AG82:AG84"/>
    <mergeCell ref="A85:A93"/>
    <mergeCell ref="B85:B93"/>
    <mergeCell ref="C85:D93"/>
    <mergeCell ref="E85:E93"/>
    <mergeCell ref="F85:F93"/>
    <mergeCell ref="G85:G93"/>
    <mergeCell ref="H85:H93"/>
    <mergeCell ref="I85:I93"/>
    <mergeCell ref="J85:J93"/>
    <mergeCell ref="Z82:Z84"/>
    <mergeCell ref="AA82:AA84"/>
    <mergeCell ref="AB82:AB84"/>
    <mergeCell ref="AC82:AC84"/>
    <mergeCell ref="AD82:AD84"/>
    <mergeCell ref="AE82:AE84"/>
    <mergeCell ref="I82:I84"/>
    <mergeCell ref="J82:J84"/>
    <mergeCell ref="X82:X84"/>
    <mergeCell ref="Y82:Y84"/>
    <mergeCell ref="A82:A84"/>
    <mergeCell ref="B82:B84"/>
    <mergeCell ref="C82:D84"/>
    <mergeCell ref="E82:E84"/>
    <mergeCell ref="F94:F99"/>
    <mergeCell ref="G94:G99"/>
    <mergeCell ref="AA85:AA93"/>
    <mergeCell ref="AB85:AB93"/>
    <mergeCell ref="AC85:AC93"/>
    <mergeCell ref="AD85:AD93"/>
    <mergeCell ref="AE85:AE93"/>
    <mergeCell ref="AG85:AG93"/>
    <mergeCell ref="K85:K93"/>
    <mergeCell ref="X85:X93"/>
    <mergeCell ref="Y85:Y93"/>
    <mergeCell ref="Z85:Z93"/>
    <mergeCell ref="P94:P99"/>
    <mergeCell ref="Q94:Q99"/>
    <mergeCell ref="R94:R99"/>
    <mergeCell ref="S94:S99"/>
    <mergeCell ref="T94:T99"/>
    <mergeCell ref="U94:U99"/>
    <mergeCell ref="V94:V99"/>
    <mergeCell ref="W94:W99"/>
    <mergeCell ref="P85:P88"/>
    <mergeCell ref="Q85:Q88"/>
    <mergeCell ref="P89:P90"/>
    <mergeCell ref="Q89:Q90"/>
    <mergeCell ref="AD94:AD99"/>
    <mergeCell ref="AE94:AE99"/>
    <mergeCell ref="AG94:AG99"/>
    <mergeCell ref="E100:E106"/>
    <mergeCell ref="F100:F106"/>
    <mergeCell ref="A100:A106"/>
    <mergeCell ref="B100:B106"/>
    <mergeCell ref="C100:D106"/>
    <mergeCell ref="G100:G106"/>
    <mergeCell ref="H100:H106"/>
    <mergeCell ref="X94:X99"/>
    <mergeCell ref="Y94:Y99"/>
    <mergeCell ref="Z94:Z99"/>
    <mergeCell ref="AA94:AA99"/>
    <mergeCell ref="AB94:AB99"/>
    <mergeCell ref="AC94:AC99"/>
    <mergeCell ref="H94:H99"/>
    <mergeCell ref="I94:I99"/>
    <mergeCell ref="J94:J99"/>
    <mergeCell ref="K94:K99"/>
    <mergeCell ref="B94:B99"/>
    <mergeCell ref="A94:A99"/>
    <mergeCell ref="C94:D99"/>
    <mergeCell ref="E94:E99"/>
    <mergeCell ref="AG100:AG106"/>
    <mergeCell ref="J107:J112"/>
    <mergeCell ref="K107:K112"/>
    <mergeCell ref="Y100:Y106"/>
    <mergeCell ref="Z100:Z106"/>
    <mergeCell ref="AA100:AA106"/>
    <mergeCell ref="AB100:AB106"/>
    <mergeCell ref="AC100:AC106"/>
    <mergeCell ref="AD100:AD106"/>
    <mergeCell ref="J100:J106"/>
    <mergeCell ref="K100:K106"/>
    <mergeCell ref="X100:X106"/>
    <mergeCell ref="V110:V112"/>
    <mergeCell ref="W110:W112"/>
    <mergeCell ref="P100:P103"/>
    <mergeCell ref="Q100:Q103"/>
    <mergeCell ref="P104:P106"/>
    <mergeCell ref="Q104:Q106"/>
    <mergeCell ref="R104:R106"/>
    <mergeCell ref="S104:S106"/>
    <mergeCell ref="T104:T106"/>
    <mergeCell ref="U104:U106"/>
    <mergeCell ref="V104:V106"/>
    <mergeCell ref="W104:W106"/>
    <mergeCell ref="A107:A112"/>
    <mergeCell ref="B107:B112"/>
    <mergeCell ref="G107:G112"/>
    <mergeCell ref="F107:F112"/>
    <mergeCell ref="H107:H112"/>
    <mergeCell ref="I107:I112"/>
    <mergeCell ref="E107:E112"/>
    <mergeCell ref="C107:D112"/>
    <mergeCell ref="AE100:AE106"/>
    <mergeCell ref="I100:I106"/>
    <mergeCell ref="R100:R103"/>
    <mergeCell ref="S100:S103"/>
    <mergeCell ref="T100:T103"/>
    <mergeCell ref="U100:U103"/>
    <mergeCell ref="V100:V103"/>
    <mergeCell ref="W100:W103"/>
    <mergeCell ref="AD107:AD112"/>
    <mergeCell ref="AE107:AE112"/>
    <mergeCell ref="P107:P109"/>
    <mergeCell ref="Q107:Q109"/>
    <mergeCell ref="R110:R112"/>
    <mergeCell ref="S110:S112"/>
    <mergeCell ref="T110:T112"/>
    <mergeCell ref="U110:U112"/>
    <mergeCell ref="AG107:AG112"/>
    <mergeCell ref="X107:X112"/>
    <mergeCell ref="Y107:Y112"/>
    <mergeCell ref="Z107:Z112"/>
    <mergeCell ref="AA107:AA112"/>
    <mergeCell ref="AB107:AB112"/>
    <mergeCell ref="AC107:AC112"/>
    <mergeCell ref="A113:A122"/>
    <mergeCell ref="B113:B122"/>
    <mergeCell ref="C113:D122"/>
    <mergeCell ref="E113:E122"/>
    <mergeCell ref="F113:F122"/>
    <mergeCell ref="G113:G122"/>
    <mergeCell ref="H113:H122"/>
    <mergeCell ref="AE113:AE122"/>
    <mergeCell ref="I113:I122"/>
    <mergeCell ref="J113:J122"/>
    <mergeCell ref="K113:K122"/>
    <mergeCell ref="X113:X122"/>
    <mergeCell ref="P113:P114"/>
    <mergeCell ref="Q113:Q114"/>
    <mergeCell ref="P115:P117"/>
    <mergeCell ref="Q115:Q117"/>
    <mergeCell ref="P119:P122"/>
    <mergeCell ref="W119:W121"/>
    <mergeCell ref="AG113:AG122"/>
    <mergeCell ref="J123:J126"/>
    <mergeCell ref="K123:K126"/>
    <mergeCell ref="Y113:Y122"/>
    <mergeCell ref="AA113:AA122"/>
    <mergeCell ref="Z113:Z122"/>
    <mergeCell ref="AB113:AB122"/>
    <mergeCell ref="AC113:AC122"/>
    <mergeCell ref="AD113:AD122"/>
    <mergeCell ref="V123:V126"/>
    <mergeCell ref="W123:W126"/>
    <mergeCell ref="P123:P126"/>
    <mergeCell ref="Q123:Q126"/>
    <mergeCell ref="R123:R126"/>
    <mergeCell ref="S123:S126"/>
    <mergeCell ref="T123:T126"/>
    <mergeCell ref="U123:U126"/>
    <mergeCell ref="V113:V114"/>
    <mergeCell ref="W113:W114"/>
    <mergeCell ref="R115:R117"/>
    <mergeCell ref="S115:S117"/>
    <mergeCell ref="T115:T117"/>
    <mergeCell ref="U115:U117"/>
    <mergeCell ref="V115:V117"/>
    <mergeCell ref="W115:W117"/>
    <mergeCell ref="R113:R114"/>
    <mergeCell ref="Q156:Q192"/>
    <mergeCell ref="C123:D192"/>
    <mergeCell ref="J156:J192"/>
    <mergeCell ref="K156:K192"/>
    <mergeCell ref="P156:P192"/>
    <mergeCell ref="J147:J148"/>
    <mergeCell ref="K147:K148"/>
    <mergeCell ref="J135:J137"/>
    <mergeCell ref="K135:K137"/>
    <mergeCell ref="J150:J154"/>
    <mergeCell ref="K150:K154"/>
    <mergeCell ref="Q119:Q122"/>
    <mergeCell ref="R119:R121"/>
    <mergeCell ref="S119:S121"/>
    <mergeCell ref="T119:T121"/>
    <mergeCell ref="U119:U121"/>
    <mergeCell ref="V119:V121"/>
    <mergeCell ref="J138:J142"/>
    <mergeCell ref="V135:V137"/>
    <mergeCell ref="W135:W137"/>
    <mergeCell ref="V138:V141"/>
    <mergeCell ref="B123:B192"/>
    <mergeCell ref="A123:A192"/>
    <mergeCell ref="E123:E126"/>
    <mergeCell ref="F123:F126"/>
    <mergeCell ref="G123:G126"/>
    <mergeCell ref="H123:H126"/>
    <mergeCell ref="I123:I126"/>
    <mergeCell ref="G156:G192"/>
    <mergeCell ref="H156:H192"/>
    <mergeCell ref="I156:I192"/>
    <mergeCell ref="E156:E192"/>
    <mergeCell ref="F156:F192"/>
    <mergeCell ref="E147:E148"/>
    <mergeCell ref="F147:F148"/>
    <mergeCell ref="G147:G148"/>
    <mergeCell ref="H147:H148"/>
    <mergeCell ref="I147:I148"/>
    <mergeCell ref="E150:E154"/>
    <mergeCell ref="F150:F154"/>
    <mergeCell ref="G150:G154"/>
    <mergeCell ref="H150:H154"/>
    <mergeCell ref="I150:I154"/>
    <mergeCell ref="I138:I142"/>
    <mergeCell ref="AD123:AD126"/>
    <mergeCell ref="AE123:AE126"/>
    <mergeCell ref="AG123:AG126"/>
    <mergeCell ref="E127:E130"/>
    <mergeCell ref="F127:F130"/>
    <mergeCell ref="G127:G130"/>
    <mergeCell ref="H127:H130"/>
    <mergeCell ref="I127:I130"/>
    <mergeCell ref="J127:J130"/>
    <mergeCell ref="K127:K130"/>
    <mergeCell ref="X123:X126"/>
    <mergeCell ref="Y123:Y126"/>
    <mergeCell ref="Z123:Z126"/>
    <mergeCell ref="AA123:AA126"/>
    <mergeCell ref="AB123:AB126"/>
    <mergeCell ref="AC123:AC126"/>
    <mergeCell ref="V127:V130"/>
    <mergeCell ref="W127:W130"/>
    <mergeCell ref="P127:P130"/>
    <mergeCell ref="Q127:Q130"/>
    <mergeCell ref="R127:R130"/>
    <mergeCell ref="S127:S130"/>
    <mergeCell ref="T127:T130"/>
    <mergeCell ref="U127:U130"/>
    <mergeCell ref="AC138:AC142"/>
    <mergeCell ref="AD127:AD130"/>
    <mergeCell ref="AE127:AE130"/>
    <mergeCell ref="AG127:AG130"/>
    <mergeCell ref="E131:E134"/>
    <mergeCell ref="F131:F134"/>
    <mergeCell ref="G131:G134"/>
    <mergeCell ref="H131:H134"/>
    <mergeCell ref="I131:I134"/>
    <mergeCell ref="J131:J134"/>
    <mergeCell ref="K131:K134"/>
    <mergeCell ref="X127:X130"/>
    <mergeCell ref="Y127:Y130"/>
    <mergeCell ref="Z127:Z130"/>
    <mergeCell ref="AA127:AA130"/>
    <mergeCell ref="AB127:AB130"/>
    <mergeCell ref="AC127:AC130"/>
    <mergeCell ref="V131:V134"/>
    <mergeCell ref="W131:W134"/>
    <mergeCell ref="AG131:AG142"/>
    <mergeCell ref="E135:E137"/>
    <mergeCell ref="F135:F137"/>
    <mergeCell ref="G135:G137"/>
    <mergeCell ref="H135:H137"/>
    <mergeCell ref="W138:W141"/>
    <mergeCell ref="P138:P141"/>
    <mergeCell ref="Q138:Q141"/>
    <mergeCell ref="R138:R141"/>
    <mergeCell ref="S138:S141"/>
    <mergeCell ref="I135:I137"/>
    <mergeCell ref="T138:T141"/>
    <mergeCell ref="U138:U141"/>
    <mergeCell ref="P135:P137"/>
    <mergeCell ref="Q135:Q137"/>
    <mergeCell ref="R135:R137"/>
    <mergeCell ref="S135:S137"/>
    <mergeCell ref="T135:T137"/>
    <mergeCell ref="U135:U137"/>
    <mergeCell ref="L138:L142"/>
    <mergeCell ref="M138:M142"/>
    <mergeCell ref="O138:O142"/>
    <mergeCell ref="AD135:AD137"/>
    <mergeCell ref="AE135:AE137"/>
    <mergeCell ref="X135:X137"/>
    <mergeCell ref="Y135:Y137"/>
    <mergeCell ref="Z135:Z137"/>
    <mergeCell ref="AA135:AA137"/>
    <mergeCell ref="AB135:AB137"/>
    <mergeCell ref="AC135:AC137"/>
    <mergeCell ref="AD131:AD134"/>
    <mergeCell ref="AE131:AE134"/>
    <mergeCell ref="X131:X134"/>
    <mergeCell ref="Y131:Y134"/>
    <mergeCell ref="Z131:Z134"/>
    <mergeCell ref="AA131:AA134"/>
    <mergeCell ref="AB131:AB134"/>
    <mergeCell ref="AC131:AC134"/>
    <mergeCell ref="AD138:AD142"/>
    <mergeCell ref="AE138:AE142"/>
    <mergeCell ref="E143:E146"/>
    <mergeCell ref="F143:F146"/>
    <mergeCell ref="G143:G146"/>
    <mergeCell ref="H143:H146"/>
    <mergeCell ref="I143:I146"/>
    <mergeCell ref="J143:J146"/>
    <mergeCell ref="K143:K146"/>
    <mergeCell ref="K138:K142"/>
    <mergeCell ref="X138:X142"/>
    <mergeCell ref="Y138:Y142"/>
    <mergeCell ref="Z138:Z142"/>
    <mergeCell ref="AA138:AA142"/>
    <mergeCell ref="AB138:AB142"/>
    <mergeCell ref="E138:E142"/>
    <mergeCell ref="F138:F142"/>
    <mergeCell ref="G138:G142"/>
    <mergeCell ref="H138:H142"/>
    <mergeCell ref="V143:V146"/>
    <mergeCell ref="W143:W146"/>
    <mergeCell ref="P143:P146"/>
    <mergeCell ref="Q143:Q146"/>
    <mergeCell ref="X143:X146"/>
    <mergeCell ref="Y143:Y146"/>
    <mergeCell ref="P150:P154"/>
    <mergeCell ref="Q150:Q154"/>
    <mergeCell ref="R143:R146"/>
    <mergeCell ref="S143:S146"/>
    <mergeCell ref="T143:T146"/>
    <mergeCell ref="U143:U146"/>
    <mergeCell ref="AG147:AG148"/>
    <mergeCell ref="X150:X154"/>
    <mergeCell ref="Y150:Y154"/>
    <mergeCell ref="Z150:Z154"/>
    <mergeCell ref="AA150:AA154"/>
    <mergeCell ref="AB150:AB154"/>
    <mergeCell ref="AC150:AC154"/>
    <mergeCell ref="AD150:AD154"/>
    <mergeCell ref="AD143:AD146"/>
    <mergeCell ref="AE143:AE146"/>
    <mergeCell ref="AG143:AG146"/>
    <mergeCell ref="Z143:Z146"/>
    <mergeCell ref="AA143:AA146"/>
    <mergeCell ref="AB143:AB146"/>
    <mergeCell ref="AC143:AC146"/>
    <mergeCell ref="AE150:AE154"/>
    <mergeCell ref="AG150:AG154"/>
    <mergeCell ref="AG156:AG192"/>
    <mergeCell ref="Y156:Y158"/>
    <mergeCell ref="Z156:Z158"/>
    <mergeCell ref="AA156:AA158"/>
    <mergeCell ref="AB156:AB158"/>
    <mergeCell ref="AC156:AC158"/>
    <mergeCell ref="AD156:AD158"/>
    <mergeCell ref="AE156:AE158"/>
    <mergeCell ref="AE159:AE161"/>
    <mergeCell ref="Y162:Y164"/>
    <mergeCell ref="Z162:Z164"/>
    <mergeCell ref="AA162:AA164"/>
    <mergeCell ref="AB162:AB164"/>
    <mergeCell ref="AC162:AC164"/>
    <mergeCell ref="AD162:AD164"/>
    <mergeCell ref="AE162:AE164"/>
    <mergeCell ref="Y159:Y161"/>
    <mergeCell ref="Z159:Z161"/>
    <mergeCell ref="AA159:AA161"/>
    <mergeCell ref="AB159:AB161"/>
    <mergeCell ref="AC159:AC161"/>
    <mergeCell ref="AD159:AD161"/>
    <mergeCell ref="Y171:Y174"/>
    <mergeCell ref="Z171:Z174"/>
    <mergeCell ref="AA171:AA174"/>
    <mergeCell ref="AB171:AB174"/>
    <mergeCell ref="AC171:AC174"/>
    <mergeCell ref="AD171:AD174"/>
    <mergeCell ref="AE171:AE174"/>
    <mergeCell ref="AE165:AE167"/>
    <mergeCell ref="Y168:Y170"/>
    <mergeCell ref="Z168:Z170"/>
    <mergeCell ref="AA168:AA170"/>
    <mergeCell ref="AB168:AB170"/>
    <mergeCell ref="AC168:AC170"/>
    <mergeCell ref="AD168:AD170"/>
    <mergeCell ref="AE168:AE170"/>
    <mergeCell ref="Y165:Y167"/>
    <mergeCell ref="Z165:Z167"/>
    <mergeCell ref="AA165:AA167"/>
    <mergeCell ref="AB165:AB167"/>
    <mergeCell ref="AC165:AC167"/>
    <mergeCell ref="AD165:AD167"/>
    <mergeCell ref="AE175:AE177"/>
    <mergeCell ref="Y178:Y180"/>
    <mergeCell ref="Z178:Z180"/>
    <mergeCell ref="AA178:AA180"/>
    <mergeCell ref="AB178:AB180"/>
    <mergeCell ref="AC178:AC180"/>
    <mergeCell ref="AD178:AD180"/>
    <mergeCell ref="AE178:AE180"/>
    <mergeCell ref="Y175:Y177"/>
    <mergeCell ref="Z175:Z177"/>
    <mergeCell ref="AA175:AA177"/>
    <mergeCell ref="AB175:AB177"/>
    <mergeCell ref="AC175:AC177"/>
    <mergeCell ref="AD175:AD177"/>
    <mergeCell ref="AE181:AE183"/>
    <mergeCell ref="Y184:Y186"/>
    <mergeCell ref="Z184:Z186"/>
    <mergeCell ref="AA184:AA186"/>
    <mergeCell ref="AB184:AB186"/>
    <mergeCell ref="AC184:AC186"/>
    <mergeCell ref="AD184:AD186"/>
    <mergeCell ref="AE184:AE186"/>
    <mergeCell ref="Y181:Y183"/>
    <mergeCell ref="Z181:Z183"/>
    <mergeCell ref="AA181:AA183"/>
    <mergeCell ref="AB181:AB183"/>
    <mergeCell ref="AC181:AC183"/>
    <mergeCell ref="AD181:AD183"/>
    <mergeCell ref="V195:W195"/>
    <mergeCell ref="AE187:AE189"/>
    <mergeCell ref="Y190:Y192"/>
    <mergeCell ref="Z190:Z192"/>
    <mergeCell ref="AA190:AA192"/>
    <mergeCell ref="AB190:AB192"/>
    <mergeCell ref="AC190:AC192"/>
    <mergeCell ref="AD190:AD192"/>
    <mergeCell ref="AE190:AE192"/>
    <mergeCell ref="Y187:Y189"/>
    <mergeCell ref="Z187:Z189"/>
    <mergeCell ref="AA187:AA189"/>
    <mergeCell ref="AB187:AB189"/>
    <mergeCell ref="AC187:AC189"/>
    <mergeCell ref="AD187:AD189"/>
    <mergeCell ref="AF8:AF10"/>
    <mergeCell ref="AF11:AF22"/>
    <mergeCell ref="AF23:AF25"/>
    <mergeCell ref="AF27:AF33"/>
    <mergeCell ref="AF34:AF54"/>
    <mergeCell ref="AF55:AF58"/>
    <mergeCell ref="AF59:AF60"/>
    <mergeCell ref="AF64:AF78"/>
    <mergeCell ref="AF79:AF81"/>
    <mergeCell ref="AF82:AF84"/>
    <mergeCell ref="AF85:AF93"/>
    <mergeCell ref="AF94:AF99"/>
    <mergeCell ref="AF100:AF106"/>
    <mergeCell ref="AF107:AF112"/>
    <mergeCell ref="AF113:AF122"/>
    <mergeCell ref="AF123:AF126"/>
    <mergeCell ref="AF127:AF130"/>
    <mergeCell ref="AF131:AF134"/>
    <mergeCell ref="AF171:AF174"/>
    <mergeCell ref="AF175:AF177"/>
    <mergeCell ref="AF178:AF180"/>
    <mergeCell ref="AF181:AF183"/>
    <mergeCell ref="AF184:AF186"/>
    <mergeCell ref="AF187:AF189"/>
    <mergeCell ref="AF190:AF192"/>
    <mergeCell ref="AF135:AF137"/>
    <mergeCell ref="AF138:AF142"/>
    <mergeCell ref="AF143:AF146"/>
    <mergeCell ref="AF150:AF154"/>
    <mergeCell ref="AF156:AF158"/>
    <mergeCell ref="AF159:AF161"/>
    <mergeCell ref="AF162:AF164"/>
    <mergeCell ref="AF165:AF167"/>
    <mergeCell ref="AF168:AF170"/>
    <mergeCell ref="L8:N9"/>
    <mergeCell ref="L11:L22"/>
    <mergeCell ref="L23:L25"/>
    <mergeCell ref="L27:L33"/>
    <mergeCell ref="L34:L54"/>
    <mergeCell ref="L55:L58"/>
    <mergeCell ref="L59:L60"/>
    <mergeCell ref="L64:L78"/>
    <mergeCell ref="L79:L81"/>
    <mergeCell ref="M143:M146"/>
    <mergeCell ref="L85:L93"/>
    <mergeCell ref="L94:L99"/>
    <mergeCell ref="L100:L106"/>
    <mergeCell ref="L107:L112"/>
    <mergeCell ref="L113:L122"/>
    <mergeCell ref="L123:L126"/>
    <mergeCell ref="L127:L130"/>
    <mergeCell ref="L131:L134"/>
    <mergeCell ref="L135:L137"/>
    <mergeCell ref="N143:N146"/>
    <mergeCell ref="N147:N148"/>
    <mergeCell ref="L143:L146"/>
    <mergeCell ref="L147:L148"/>
    <mergeCell ref="L150:L154"/>
    <mergeCell ref="L156:L192"/>
    <mergeCell ref="M11:M22"/>
    <mergeCell ref="M23:M25"/>
    <mergeCell ref="M27:M33"/>
    <mergeCell ref="M34:M54"/>
    <mergeCell ref="M55:M58"/>
    <mergeCell ref="M59:M60"/>
    <mergeCell ref="M64:M78"/>
    <mergeCell ref="M79:M81"/>
    <mergeCell ref="M82:M84"/>
    <mergeCell ref="M85:M93"/>
    <mergeCell ref="M94:M99"/>
    <mergeCell ref="M100:M106"/>
    <mergeCell ref="M107:M112"/>
    <mergeCell ref="M113:M122"/>
    <mergeCell ref="M123:M126"/>
    <mergeCell ref="M127:M130"/>
    <mergeCell ref="M131:M134"/>
    <mergeCell ref="M135:M137"/>
    <mergeCell ref="N150:N154"/>
    <mergeCell ref="N156:N192"/>
    <mergeCell ref="M147:M148"/>
    <mergeCell ref="M150:M154"/>
    <mergeCell ref="M156:M192"/>
    <mergeCell ref="N11:N22"/>
    <mergeCell ref="N23:N25"/>
    <mergeCell ref="N27:N33"/>
    <mergeCell ref="N34:N54"/>
    <mergeCell ref="N55:N58"/>
    <mergeCell ref="N59:N60"/>
    <mergeCell ref="N64:N78"/>
    <mergeCell ref="N79:N81"/>
    <mergeCell ref="N82:N84"/>
    <mergeCell ref="N85:N93"/>
    <mergeCell ref="N94:N99"/>
    <mergeCell ref="N100:N106"/>
    <mergeCell ref="N107:N112"/>
    <mergeCell ref="N113:N122"/>
    <mergeCell ref="N123:N126"/>
    <mergeCell ref="N127:N130"/>
    <mergeCell ref="N131:N134"/>
    <mergeCell ref="N135:N137"/>
    <mergeCell ref="N138:N142"/>
    <mergeCell ref="O8:O10"/>
    <mergeCell ref="O11:O22"/>
    <mergeCell ref="O23:O25"/>
    <mergeCell ref="O27:O33"/>
    <mergeCell ref="O34:O54"/>
    <mergeCell ref="O55:O58"/>
    <mergeCell ref="O59:O60"/>
    <mergeCell ref="O64:O78"/>
    <mergeCell ref="O79:O81"/>
    <mergeCell ref="O143:O146"/>
    <mergeCell ref="O147:O148"/>
    <mergeCell ref="O150:O154"/>
    <mergeCell ref="O156:O192"/>
    <mergeCell ref="O85:O93"/>
    <mergeCell ref="O94:O99"/>
    <mergeCell ref="O100:O106"/>
    <mergeCell ref="O107:O112"/>
    <mergeCell ref="O113:O122"/>
    <mergeCell ref="O123:O126"/>
    <mergeCell ref="O127:O130"/>
    <mergeCell ref="O131:O134"/>
    <mergeCell ref="O135:O137"/>
  </mergeCells>
  <dataValidations count="1">
    <dataValidation operator="greaterThan" allowBlank="1" showInputMessage="1" showErrorMessage="1" sqref="R100 E127 E147 E149" xr:uid="{00000000-0002-0000-0B00-000000000000}"/>
  </dataValidations>
  <hyperlinks>
    <hyperlink ref="AH11" r:id="rId1" xr:uid="{00000000-0004-0000-0B00-000000000000}"/>
  </hyperlinks>
  <pageMargins left="0.7" right="0.7" top="0.75" bottom="0.75" header="0.3" footer="0.3"/>
  <pageSetup paperSize="9" scale="38" orientation="portrait" r:id="rId2"/>
  <headerFooter>
    <oddHeader>&amp;C&amp;"Calibri,Normal"&amp;K000000ANEXO ACUERDO N 15 DEL 6 DE AGOSTO DE 2020
PLAN INDICATIVO 2017 2020
ESE HOSPITAL DE LA VEGA</oddHeader>
    <oddFooter>&amp;L&amp;"Calibri,Normal"&amp;K000000
Dra Viviana Marcela clavijo
Gerente</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BB3C9-633C-D24B-9A5D-6FFB10AEC536}">
  <dimension ref="B2:I34"/>
  <sheetViews>
    <sheetView workbookViewId="0">
      <selection activeCell="N14" sqref="N14"/>
    </sheetView>
  </sheetViews>
  <sheetFormatPr baseColWidth="10" defaultRowHeight="16" x14ac:dyDescent="0.2"/>
  <cols>
    <col min="1" max="1" width="10.83203125" style="742"/>
    <col min="2" max="2" width="24" style="742" customWidth="1"/>
    <col min="3" max="3" width="72.83203125" style="742" customWidth="1"/>
    <col min="4" max="4" width="0" style="742" hidden="1" customWidth="1"/>
    <col min="5" max="7" width="14.6640625" style="742" hidden="1" customWidth="1"/>
    <col min="8" max="8" width="0" style="742" hidden="1" customWidth="1"/>
    <col min="9" max="16384" width="10.83203125" style="742"/>
  </cols>
  <sheetData>
    <row r="2" spans="2:9" ht="15" customHeight="1" x14ac:dyDescent="0.2">
      <c r="B2" s="1055" t="s">
        <v>10</v>
      </c>
      <c r="C2" s="1055" t="s">
        <v>521</v>
      </c>
      <c r="D2" s="1055" t="s">
        <v>523</v>
      </c>
      <c r="E2" s="1055" t="s">
        <v>1127</v>
      </c>
      <c r="F2" s="1055"/>
      <c r="G2" s="1055"/>
      <c r="H2" s="1055" t="s">
        <v>1247</v>
      </c>
      <c r="I2" s="1055" t="s">
        <v>1247</v>
      </c>
    </row>
    <row r="3" spans="2:9" x14ac:dyDescent="0.2">
      <c r="B3" s="1055"/>
      <c r="C3" s="1055"/>
      <c r="D3" s="1055"/>
      <c r="E3" s="1055"/>
      <c r="F3" s="1055"/>
      <c r="G3" s="1055"/>
      <c r="H3" s="1055"/>
      <c r="I3" s="1055"/>
    </row>
    <row r="4" spans="2:9" ht="17" x14ac:dyDescent="0.2">
      <c r="B4" s="1055"/>
      <c r="C4" s="1055"/>
      <c r="D4" s="1055"/>
      <c r="E4" s="783" t="s">
        <v>1206</v>
      </c>
      <c r="F4" s="783" t="s">
        <v>1207</v>
      </c>
      <c r="G4" s="783" t="s">
        <v>1182</v>
      </c>
      <c r="H4" s="1055"/>
      <c r="I4" s="1055"/>
    </row>
    <row r="5" spans="2:9" ht="17" x14ac:dyDescent="0.2">
      <c r="B5" s="743" t="s">
        <v>528</v>
      </c>
      <c r="C5" s="743" t="s">
        <v>529</v>
      </c>
      <c r="D5" s="744">
        <v>0.2</v>
      </c>
      <c r="E5" s="745">
        <v>3</v>
      </c>
      <c r="F5" s="745">
        <v>3</v>
      </c>
      <c r="G5" s="746">
        <v>1</v>
      </c>
      <c r="H5" s="744">
        <v>0.5</v>
      </c>
      <c r="I5" s="784">
        <f>H5*2</f>
        <v>1</v>
      </c>
    </row>
    <row r="6" spans="2:9" ht="17" x14ac:dyDescent="0.2">
      <c r="B6" s="1053" t="s">
        <v>533</v>
      </c>
      <c r="C6" s="743" t="s">
        <v>534</v>
      </c>
      <c r="D6" s="747">
        <v>7.8E-2</v>
      </c>
      <c r="E6" s="748">
        <v>102</v>
      </c>
      <c r="F6" s="748">
        <v>33</v>
      </c>
      <c r="G6" s="749">
        <f>E6/F6</f>
        <v>3.0909090909090908</v>
      </c>
      <c r="H6" s="747">
        <v>0</v>
      </c>
      <c r="I6" s="784">
        <f t="shared" ref="I6:I33" si="0">H6*2</f>
        <v>0</v>
      </c>
    </row>
    <row r="7" spans="2:9" ht="34" x14ac:dyDescent="0.2">
      <c r="B7" s="1053"/>
      <c r="C7" s="750" t="s">
        <v>89</v>
      </c>
      <c r="D7" s="751">
        <v>0.15590000000000001</v>
      </c>
      <c r="E7" s="750">
        <v>12</v>
      </c>
      <c r="F7" s="750">
        <v>2232</v>
      </c>
      <c r="G7" s="752">
        <f>E7/F7</f>
        <v>5.3763440860215058E-3</v>
      </c>
      <c r="H7" s="751">
        <f>(G7/D7)/2</f>
        <v>1.7242925227779041E-2</v>
      </c>
      <c r="I7" s="784">
        <f t="shared" si="0"/>
        <v>3.4485850455558083E-2</v>
      </c>
    </row>
    <row r="8" spans="2:9" ht="34" x14ac:dyDescent="0.2">
      <c r="B8" s="1053"/>
      <c r="C8" s="743" t="s">
        <v>541</v>
      </c>
      <c r="D8" s="753" t="s">
        <v>542</v>
      </c>
      <c r="E8" s="743">
        <v>332</v>
      </c>
      <c r="F8" s="743">
        <v>4520</v>
      </c>
      <c r="G8" s="754">
        <f>E8/F8</f>
        <v>7.3451327433628325E-2</v>
      </c>
      <c r="H8" s="755">
        <f>(G8/D8)/2</f>
        <v>0.24648096454237695</v>
      </c>
      <c r="I8" s="784">
        <f t="shared" si="0"/>
        <v>0.49296192908475389</v>
      </c>
    </row>
    <row r="9" spans="2:9" ht="34" x14ac:dyDescent="0.2">
      <c r="B9" s="1053"/>
      <c r="C9" s="756" t="s">
        <v>572</v>
      </c>
      <c r="D9" s="753">
        <v>3</v>
      </c>
      <c r="E9" s="743">
        <v>3</v>
      </c>
      <c r="F9" s="743">
        <v>3</v>
      </c>
      <c r="G9" s="744">
        <v>1</v>
      </c>
      <c r="H9" s="757">
        <v>0.5</v>
      </c>
      <c r="I9" s="784">
        <f t="shared" si="0"/>
        <v>1</v>
      </c>
    </row>
    <row r="10" spans="2:9" ht="34" x14ac:dyDescent="0.2">
      <c r="B10" s="1053"/>
      <c r="C10" s="743" t="s">
        <v>541</v>
      </c>
      <c r="D10" s="753" t="s">
        <v>542</v>
      </c>
      <c r="E10" s="743">
        <v>332</v>
      </c>
      <c r="F10" s="743">
        <v>4520</v>
      </c>
      <c r="G10" s="754">
        <f>E10/F10</f>
        <v>7.3451327433628325E-2</v>
      </c>
      <c r="H10" s="755">
        <f>(G10/D10)/2</f>
        <v>0.24648096454237695</v>
      </c>
      <c r="I10" s="784">
        <f t="shared" si="0"/>
        <v>0.49296192908475389</v>
      </c>
    </row>
    <row r="11" spans="2:9" ht="17" x14ac:dyDescent="0.2">
      <c r="B11" s="1053"/>
      <c r="C11" s="758" t="s">
        <v>121</v>
      </c>
      <c r="D11" s="757">
        <v>1</v>
      </c>
      <c r="E11" s="759">
        <v>20</v>
      </c>
      <c r="F11" s="759">
        <v>27</v>
      </c>
      <c r="G11" s="760">
        <f>E11/F11</f>
        <v>0.7407407407407407</v>
      </c>
      <c r="H11" s="757">
        <f>(G11/D11)/2</f>
        <v>0.37037037037037035</v>
      </c>
      <c r="I11" s="784">
        <f t="shared" si="0"/>
        <v>0.7407407407407407</v>
      </c>
    </row>
    <row r="12" spans="2:9" ht="17" x14ac:dyDescent="0.2">
      <c r="B12" s="1053"/>
      <c r="C12" s="758" t="s">
        <v>124</v>
      </c>
      <c r="D12" s="751">
        <v>0.27800000000000002</v>
      </c>
      <c r="E12" s="761">
        <v>123</v>
      </c>
      <c r="F12" s="761">
        <v>1711</v>
      </c>
      <c r="G12" s="762">
        <f>E12/F12</f>
        <v>7.1887784921098777E-2</v>
      </c>
      <c r="H12" s="751">
        <f>(G12/D12)/2</f>
        <v>0.12929457719622081</v>
      </c>
      <c r="I12" s="784">
        <f t="shared" si="0"/>
        <v>0.25858915439244162</v>
      </c>
    </row>
    <row r="13" spans="2:9" ht="17" x14ac:dyDescent="0.2">
      <c r="B13" s="1053"/>
      <c r="C13" s="758" t="s">
        <v>127</v>
      </c>
      <c r="D13" s="751">
        <v>6.3E-2</v>
      </c>
      <c r="E13" s="763">
        <v>8</v>
      </c>
      <c r="F13" s="763">
        <v>2267</v>
      </c>
      <c r="G13" s="762">
        <f>E13/F13</f>
        <v>3.5288928098808998E-3</v>
      </c>
      <c r="H13" s="751">
        <f>(G13/D13)/2</f>
        <v>2.8007085792705555E-2</v>
      </c>
      <c r="I13" s="784">
        <f t="shared" si="0"/>
        <v>5.601417158541111E-2</v>
      </c>
    </row>
    <row r="14" spans="2:9" ht="17" x14ac:dyDescent="0.2">
      <c r="B14" s="1053"/>
      <c r="C14" s="758" t="s">
        <v>130</v>
      </c>
      <c r="D14" s="757">
        <v>0.9</v>
      </c>
      <c r="E14" s="761">
        <v>0</v>
      </c>
      <c r="F14" s="761">
        <v>289</v>
      </c>
      <c r="G14" s="764">
        <v>0</v>
      </c>
      <c r="H14" s="757">
        <v>0.5</v>
      </c>
      <c r="I14" s="784">
        <f t="shared" si="0"/>
        <v>1</v>
      </c>
    </row>
    <row r="15" spans="2:9" ht="34" x14ac:dyDescent="0.2">
      <c r="B15" s="782" t="s">
        <v>591</v>
      </c>
      <c r="C15" s="743" t="s">
        <v>592</v>
      </c>
      <c r="D15" s="757">
        <v>0</v>
      </c>
      <c r="E15" s="743">
        <v>0</v>
      </c>
      <c r="F15" s="743">
        <v>0</v>
      </c>
      <c r="G15" s="744">
        <v>0</v>
      </c>
      <c r="H15" s="757">
        <v>0.5</v>
      </c>
      <c r="I15" s="784">
        <f t="shared" si="0"/>
        <v>1</v>
      </c>
    </row>
    <row r="16" spans="2:9" ht="34" x14ac:dyDescent="0.2">
      <c r="B16" s="782" t="s">
        <v>596</v>
      </c>
      <c r="C16" s="756" t="s">
        <v>597</v>
      </c>
      <c r="D16" s="757">
        <v>0</v>
      </c>
      <c r="E16" s="743">
        <v>0</v>
      </c>
      <c r="F16" s="743">
        <v>0</v>
      </c>
      <c r="G16" s="744">
        <v>0</v>
      </c>
      <c r="H16" s="757">
        <v>0.5</v>
      </c>
      <c r="I16" s="784">
        <f t="shared" si="0"/>
        <v>1</v>
      </c>
    </row>
    <row r="17" spans="2:9" ht="17" x14ac:dyDescent="0.2">
      <c r="B17" s="1054" t="s">
        <v>601</v>
      </c>
      <c r="C17" s="743" t="s">
        <v>602</v>
      </c>
      <c r="D17" s="746">
        <v>0</v>
      </c>
      <c r="E17" s="743">
        <v>0</v>
      </c>
      <c r="F17" s="743">
        <v>0</v>
      </c>
      <c r="G17" s="744">
        <v>0</v>
      </c>
      <c r="H17" s="746">
        <v>0.5</v>
      </c>
      <c r="I17" s="784">
        <f t="shared" si="0"/>
        <v>1</v>
      </c>
    </row>
    <row r="18" spans="2:9" ht="34" x14ac:dyDescent="0.2">
      <c r="B18" s="1054"/>
      <c r="C18" s="743" t="s">
        <v>607</v>
      </c>
      <c r="D18" s="757">
        <v>0.14000000000000001</v>
      </c>
      <c r="E18" s="743">
        <v>7</v>
      </c>
      <c r="F18" s="743">
        <v>44</v>
      </c>
      <c r="G18" s="746">
        <f>E18/F18</f>
        <v>0.15909090909090909</v>
      </c>
      <c r="H18" s="757">
        <v>0</v>
      </c>
      <c r="I18" s="784">
        <f t="shared" si="0"/>
        <v>0</v>
      </c>
    </row>
    <row r="19" spans="2:9" ht="34" x14ac:dyDescent="0.2">
      <c r="B19" s="782" t="s">
        <v>596</v>
      </c>
      <c r="C19" s="756" t="s">
        <v>597</v>
      </c>
      <c r="D19" s="757">
        <v>0</v>
      </c>
      <c r="E19" s="743">
        <v>0</v>
      </c>
      <c r="F19" s="743">
        <v>0</v>
      </c>
      <c r="G19" s="744">
        <v>0</v>
      </c>
      <c r="H19" s="757">
        <v>0.5</v>
      </c>
      <c r="I19" s="784">
        <f t="shared" si="0"/>
        <v>1</v>
      </c>
    </row>
    <row r="20" spans="2:9" ht="34" x14ac:dyDescent="0.2">
      <c r="B20" s="782" t="s">
        <v>611</v>
      </c>
      <c r="C20" s="743" t="s">
        <v>612</v>
      </c>
      <c r="D20" s="746">
        <v>0.95</v>
      </c>
      <c r="E20" s="743">
        <v>0</v>
      </c>
      <c r="F20" s="743">
        <v>54</v>
      </c>
      <c r="G20" s="744">
        <v>0</v>
      </c>
      <c r="H20" s="746">
        <v>0.5</v>
      </c>
      <c r="I20" s="784">
        <f t="shared" si="0"/>
        <v>1</v>
      </c>
    </row>
    <row r="21" spans="2:9" ht="34" x14ac:dyDescent="0.2">
      <c r="B21" s="753" t="s">
        <v>615</v>
      </c>
      <c r="C21" s="743" t="s">
        <v>248</v>
      </c>
      <c r="D21" s="757">
        <v>1</v>
      </c>
      <c r="E21" s="753">
        <v>36</v>
      </c>
      <c r="F21" s="753">
        <v>36</v>
      </c>
      <c r="G21" s="755">
        <f>E21/F21</f>
        <v>1</v>
      </c>
      <c r="H21" s="757">
        <v>0.5</v>
      </c>
      <c r="I21" s="784">
        <f t="shared" si="0"/>
        <v>1</v>
      </c>
    </row>
    <row r="22" spans="2:9" ht="34" x14ac:dyDescent="0.2">
      <c r="B22" s="767" t="s">
        <v>611</v>
      </c>
      <c r="C22" s="767" t="s">
        <v>612</v>
      </c>
      <c r="D22" s="768">
        <v>0.95</v>
      </c>
      <c r="E22" s="767">
        <v>0</v>
      </c>
      <c r="F22" s="767">
        <v>54</v>
      </c>
      <c r="G22" s="768">
        <v>0</v>
      </c>
      <c r="H22" s="768">
        <v>0.5</v>
      </c>
      <c r="I22" s="784">
        <f t="shared" si="0"/>
        <v>1</v>
      </c>
    </row>
    <row r="23" spans="2:9" ht="17" x14ac:dyDescent="0.2">
      <c r="B23" s="1056" t="s">
        <v>642</v>
      </c>
      <c r="C23" s="743" t="s">
        <v>617</v>
      </c>
      <c r="D23" s="744">
        <v>1</v>
      </c>
      <c r="E23" s="743">
        <v>841</v>
      </c>
      <c r="F23" s="743">
        <v>9335</v>
      </c>
      <c r="G23" s="746">
        <f>E23/F23</f>
        <v>9.0091055168719875E-2</v>
      </c>
      <c r="H23" s="744">
        <v>0.5</v>
      </c>
      <c r="I23" s="784">
        <f t="shared" si="0"/>
        <v>1</v>
      </c>
    </row>
    <row r="24" spans="2:9" ht="34" x14ac:dyDescent="0.2">
      <c r="B24" s="1056"/>
      <c r="C24" s="756" t="s">
        <v>620</v>
      </c>
      <c r="D24" s="744">
        <v>1</v>
      </c>
      <c r="E24" s="743">
        <v>11</v>
      </c>
      <c r="F24" s="743">
        <v>11</v>
      </c>
      <c r="G24" s="746">
        <f>E24/F24</f>
        <v>1</v>
      </c>
      <c r="H24" s="744">
        <v>0.5</v>
      </c>
      <c r="I24" s="784">
        <f t="shared" si="0"/>
        <v>1</v>
      </c>
    </row>
    <row r="25" spans="2:9" ht="17" x14ac:dyDescent="0.2">
      <c r="B25" s="1056"/>
      <c r="C25" s="769" t="s">
        <v>623</v>
      </c>
      <c r="D25" s="744">
        <v>1</v>
      </c>
      <c r="E25" s="770">
        <v>5</v>
      </c>
      <c r="F25" s="770">
        <v>5</v>
      </c>
      <c r="G25" s="771">
        <f>E25/F25</f>
        <v>1</v>
      </c>
      <c r="H25" s="744">
        <v>0.5</v>
      </c>
      <c r="I25" s="784">
        <f t="shared" si="0"/>
        <v>1</v>
      </c>
    </row>
    <row r="26" spans="2:9" ht="17" x14ac:dyDescent="0.2">
      <c r="B26" s="1056"/>
      <c r="C26" s="743" t="s">
        <v>626</v>
      </c>
      <c r="D26" s="744">
        <v>1</v>
      </c>
      <c r="E26" s="772">
        <v>6</v>
      </c>
      <c r="F26" s="772">
        <v>6</v>
      </c>
      <c r="G26" s="773">
        <v>1</v>
      </c>
      <c r="H26" s="744">
        <v>0.5</v>
      </c>
      <c r="I26" s="784">
        <f t="shared" si="0"/>
        <v>1</v>
      </c>
    </row>
    <row r="27" spans="2:9" ht="17" x14ac:dyDescent="0.2">
      <c r="B27" s="1056"/>
      <c r="C27" s="774" t="s">
        <v>627</v>
      </c>
      <c r="D27" s="744">
        <v>1</v>
      </c>
      <c r="E27" s="743">
        <v>4</v>
      </c>
      <c r="F27" s="743">
        <v>13</v>
      </c>
      <c r="G27" s="746">
        <f>E27/F27</f>
        <v>0.30769230769230771</v>
      </c>
      <c r="H27" s="744">
        <v>0.5</v>
      </c>
      <c r="I27" s="784">
        <f t="shared" si="0"/>
        <v>1</v>
      </c>
    </row>
    <row r="28" spans="2:9" ht="17" x14ac:dyDescent="0.2">
      <c r="B28" s="1056"/>
      <c r="C28" s="769" t="s">
        <v>634</v>
      </c>
      <c r="D28" s="744">
        <v>1</v>
      </c>
      <c r="E28" s="775">
        <v>4</v>
      </c>
      <c r="F28" s="775">
        <v>50</v>
      </c>
      <c r="G28" s="776">
        <f>E28/F28</f>
        <v>0.08</v>
      </c>
      <c r="H28" s="744">
        <v>0.25</v>
      </c>
      <c r="I28" s="784">
        <f t="shared" si="0"/>
        <v>0.5</v>
      </c>
    </row>
    <row r="29" spans="2:9" ht="51" x14ac:dyDescent="0.2">
      <c r="B29" s="1056"/>
      <c r="C29" s="756" t="s">
        <v>630</v>
      </c>
      <c r="D29" s="777">
        <v>1</v>
      </c>
      <c r="E29" s="743">
        <v>1</v>
      </c>
      <c r="F29" s="743">
        <v>2</v>
      </c>
      <c r="G29" s="744">
        <v>0.5</v>
      </c>
      <c r="H29" s="777">
        <v>0.25</v>
      </c>
      <c r="I29" s="784">
        <f t="shared" si="0"/>
        <v>0.5</v>
      </c>
    </row>
    <row r="30" spans="2:9" ht="51" x14ac:dyDescent="0.2">
      <c r="B30" s="1056"/>
      <c r="C30" s="778" t="s">
        <v>630</v>
      </c>
      <c r="D30" s="744">
        <v>1</v>
      </c>
      <c r="E30" s="743">
        <v>57</v>
      </c>
      <c r="F30" s="743">
        <v>57</v>
      </c>
      <c r="G30" s="744">
        <v>1</v>
      </c>
      <c r="H30" s="744">
        <v>0.5</v>
      </c>
      <c r="I30" s="784">
        <f t="shared" si="0"/>
        <v>1</v>
      </c>
    </row>
    <row r="31" spans="2:9" ht="17" x14ac:dyDescent="0.2">
      <c r="B31" s="1056"/>
      <c r="C31" s="743" t="s">
        <v>638</v>
      </c>
      <c r="D31" s="744">
        <v>0.7</v>
      </c>
      <c r="E31" s="779">
        <v>1625071021</v>
      </c>
      <c r="F31" s="779">
        <v>2728867769</v>
      </c>
      <c r="G31" s="780">
        <f>E31/F31</f>
        <v>0.59551109051924167</v>
      </c>
      <c r="H31" s="744">
        <f>(G31/D31)/2</f>
        <v>0.42536506465660123</v>
      </c>
      <c r="I31" s="784">
        <f t="shared" si="0"/>
        <v>0.85073012931320247</v>
      </c>
    </row>
    <row r="32" spans="2:9" ht="17" x14ac:dyDescent="0.2">
      <c r="B32" s="1056"/>
      <c r="C32" s="765" t="s">
        <v>627</v>
      </c>
      <c r="D32" s="744">
        <v>1</v>
      </c>
      <c r="E32" s="743">
        <v>6</v>
      </c>
      <c r="F32" s="743">
        <v>6</v>
      </c>
      <c r="G32" s="744">
        <v>1</v>
      </c>
      <c r="H32" s="744">
        <v>0.5</v>
      </c>
      <c r="I32" s="784">
        <f t="shared" si="0"/>
        <v>1</v>
      </c>
    </row>
    <row r="33" spans="2:9" ht="17" x14ac:dyDescent="0.2">
      <c r="B33" s="1056"/>
      <c r="C33" s="774" t="s">
        <v>651</v>
      </c>
      <c r="D33" s="769">
        <v>12</v>
      </c>
      <c r="E33" s="769">
        <v>12</v>
      </c>
      <c r="F33" s="769">
        <v>12</v>
      </c>
      <c r="G33" s="774">
        <v>1</v>
      </c>
      <c r="H33" s="781">
        <v>0.5</v>
      </c>
      <c r="I33" s="784">
        <f t="shared" si="0"/>
        <v>1</v>
      </c>
    </row>
    <row r="34" spans="2:9" x14ac:dyDescent="0.2">
      <c r="H34" s="766">
        <f>AVERAGE(H5:H33)</f>
        <v>0.37804282594235972</v>
      </c>
      <c r="I34" s="757">
        <f>AVERAGE(I5:I33)</f>
        <v>0.75608565188471943</v>
      </c>
    </row>
  </sheetData>
  <protectedRanges>
    <protectedRange sqref="C9" name="Rango1_10_4_1_1"/>
    <protectedRange sqref="C16 C19" name="Rango1_5_1_2_1"/>
    <protectedRange sqref="C24" name="Rango1_13_2_1"/>
    <protectedRange sqref="C29" name="Rango1_10_2_2_1"/>
    <protectedRange sqref="C30" name="Rango1_10_1_1_2_1"/>
  </protectedRanges>
  <mergeCells count="9">
    <mergeCell ref="B6:B14"/>
    <mergeCell ref="B17:B18"/>
    <mergeCell ref="I2:I4"/>
    <mergeCell ref="B23:B33"/>
    <mergeCell ref="C2:C4"/>
    <mergeCell ref="D2:D4"/>
    <mergeCell ref="E2:G3"/>
    <mergeCell ref="H2:H4"/>
    <mergeCell ref="B2:B4"/>
  </mergeCells>
  <dataValidations count="1">
    <dataValidation operator="greaterThan" allowBlank="1" showInputMessage="1" showErrorMessage="1" sqref="C24 C29:C30" xr:uid="{80BDEE03-3778-B447-90D3-0E5F0A5FA80A}"/>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5AA7A-603A-FE46-B96C-050948F7A899}">
  <dimension ref="A2:D173"/>
  <sheetViews>
    <sheetView topLeftCell="A2" workbookViewId="0">
      <selection activeCell="C71" sqref="C71:D71"/>
    </sheetView>
  </sheetViews>
  <sheetFormatPr baseColWidth="10" defaultRowHeight="16" x14ac:dyDescent="0.2"/>
  <cols>
    <col min="1" max="1" width="4" style="791" customWidth="1"/>
    <col min="2" max="2" width="45" style="792" customWidth="1"/>
    <col min="3" max="3" width="15" style="792" customWidth="1"/>
    <col min="4" max="4" width="18.5" style="792" customWidth="1"/>
    <col min="5" max="125" width="10.83203125" style="792"/>
    <col min="126" max="127" width="20.6640625" style="792" customWidth="1"/>
    <col min="128" max="129" width="10.83203125" style="792"/>
    <col min="130" max="130" width="22.33203125" style="792" customWidth="1"/>
    <col min="131" max="136" width="10.83203125" style="792"/>
    <col min="137" max="137" width="25.6640625" style="792" customWidth="1"/>
    <col min="138" max="148" width="10.83203125" style="792"/>
    <col min="149" max="149" width="30.1640625" style="792" customWidth="1"/>
    <col min="150" max="150" width="35.33203125" style="792" customWidth="1"/>
    <col min="151" max="381" width="10.83203125" style="792"/>
    <col min="382" max="383" width="20.6640625" style="792" customWidth="1"/>
    <col min="384" max="385" width="10.83203125" style="792"/>
    <col min="386" max="386" width="22.33203125" style="792" customWidth="1"/>
    <col min="387" max="392" width="10.83203125" style="792"/>
    <col min="393" max="393" width="25.6640625" style="792" customWidth="1"/>
    <col min="394" max="404" width="10.83203125" style="792"/>
    <col min="405" max="405" width="30.1640625" style="792" customWidth="1"/>
    <col min="406" max="406" width="35.33203125" style="792" customWidth="1"/>
    <col min="407" max="637" width="10.83203125" style="792"/>
    <col min="638" max="639" width="20.6640625" style="792" customWidth="1"/>
    <col min="640" max="641" width="10.83203125" style="792"/>
    <col min="642" max="642" width="22.33203125" style="792" customWidth="1"/>
    <col min="643" max="648" width="10.83203125" style="792"/>
    <col min="649" max="649" width="25.6640625" style="792" customWidth="1"/>
    <col min="650" max="660" width="10.83203125" style="792"/>
    <col min="661" max="661" width="30.1640625" style="792" customWidth="1"/>
    <col min="662" max="662" width="35.33203125" style="792" customWidth="1"/>
    <col min="663" max="893" width="10.83203125" style="792"/>
    <col min="894" max="895" width="20.6640625" style="792" customWidth="1"/>
    <col min="896" max="897" width="10.83203125" style="792"/>
    <col min="898" max="898" width="22.33203125" style="792" customWidth="1"/>
    <col min="899" max="904" width="10.83203125" style="792"/>
    <col min="905" max="905" width="25.6640625" style="792" customWidth="1"/>
    <col min="906" max="916" width="10.83203125" style="792"/>
    <col min="917" max="917" width="30.1640625" style="792" customWidth="1"/>
    <col min="918" max="918" width="35.33203125" style="792" customWidth="1"/>
    <col min="919" max="1149" width="10.83203125" style="792"/>
    <col min="1150" max="1151" width="20.6640625" style="792" customWidth="1"/>
    <col min="1152" max="1153" width="10.83203125" style="792"/>
    <col min="1154" max="1154" width="22.33203125" style="792" customWidth="1"/>
    <col min="1155" max="1160" width="10.83203125" style="792"/>
    <col min="1161" max="1161" width="25.6640625" style="792" customWidth="1"/>
    <col min="1162" max="1172" width="10.83203125" style="792"/>
    <col min="1173" max="1173" width="30.1640625" style="792" customWidth="1"/>
    <col min="1174" max="1174" width="35.33203125" style="792" customWidth="1"/>
    <col min="1175" max="1405" width="10.83203125" style="792"/>
    <col min="1406" max="1407" width="20.6640625" style="792" customWidth="1"/>
    <col min="1408" max="1409" width="10.83203125" style="792"/>
    <col min="1410" max="1410" width="22.33203125" style="792" customWidth="1"/>
    <col min="1411" max="1416" width="10.83203125" style="792"/>
    <col min="1417" max="1417" width="25.6640625" style="792" customWidth="1"/>
    <col min="1418" max="1428" width="10.83203125" style="792"/>
    <col min="1429" max="1429" width="30.1640625" style="792" customWidth="1"/>
    <col min="1430" max="1430" width="35.33203125" style="792" customWidth="1"/>
    <col min="1431" max="1661" width="10.83203125" style="792"/>
    <col min="1662" max="1663" width="20.6640625" style="792" customWidth="1"/>
    <col min="1664" max="1665" width="10.83203125" style="792"/>
    <col min="1666" max="1666" width="22.33203125" style="792" customWidth="1"/>
    <col min="1667" max="1672" width="10.83203125" style="792"/>
    <col min="1673" max="1673" width="25.6640625" style="792" customWidth="1"/>
    <col min="1674" max="1684" width="10.83203125" style="792"/>
    <col min="1685" max="1685" width="30.1640625" style="792" customWidth="1"/>
    <col min="1686" max="1686" width="35.33203125" style="792" customWidth="1"/>
    <col min="1687" max="1917" width="10.83203125" style="792"/>
    <col min="1918" max="1919" width="20.6640625" style="792" customWidth="1"/>
    <col min="1920" max="1921" width="10.83203125" style="792"/>
    <col min="1922" max="1922" width="22.33203125" style="792" customWidth="1"/>
    <col min="1923" max="1928" width="10.83203125" style="792"/>
    <col min="1929" max="1929" width="25.6640625" style="792" customWidth="1"/>
    <col min="1930" max="1940" width="10.83203125" style="792"/>
    <col min="1941" max="1941" width="30.1640625" style="792" customWidth="1"/>
    <col min="1942" max="1942" width="35.33203125" style="792" customWidth="1"/>
    <col min="1943" max="2173" width="10.83203125" style="792"/>
    <col min="2174" max="2175" width="20.6640625" style="792" customWidth="1"/>
    <col min="2176" max="2177" width="10.83203125" style="792"/>
    <col min="2178" max="2178" width="22.33203125" style="792" customWidth="1"/>
    <col min="2179" max="2184" width="10.83203125" style="792"/>
    <col min="2185" max="2185" width="25.6640625" style="792" customWidth="1"/>
    <col min="2186" max="2196" width="10.83203125" style="792"/>
    <col min="2197" max="2197" width="30.1640625" style="792" customWidth="1"/>
    <col min="2198" max="2198" width="35.33203125" style="792" customWidth="1"/>
    <col min="2199" max="2429" width="10.83203125" style="792"/>
    <col min="2430" max="2431" width="20.6640625" style="792" customWidth="1"/>
    <col min="2432" max="2433" width="10.83203125" style="792"/>
    <col min="2434" max="2434" width="22.33203125" style="792" customWidth="1"/>
    <col min="2435" max="2440" width="10.83203125" style="792"/>
    <col min="2441" max="2441" width="25.6640625" style="792" customWidth="1"/>
    <col min="2442" max="2452" width="10.83203125" style="792"/>
    <col min="2453" max="2453" width="30.1640625" style="792" customWidth="1"/>
    <col min="2454" max="2454" width="35.33203125" style="792" customWidth="1"/>
    <col min="2455" max="2685" width="10.83203125" style="792"/>
    <col min="2686" max="2687" width="20.6640625" style="792" customWidth="1"/>
    <col min="2688" max="2689" width="10.83203125" style="792"/>
    <col min="2690" max="2690" width="22.33203125" style="792" customWidth="1"/>
    <col min="2691" max="2696" width="10.83203125" style="792"/>
    <col min="2697" max="2697" width="25.6640625" style="792" customWidth="1"/>
    <col min="2698" max="2708" width="10.83203125" style="792"/>
    <col min="2709" max="2709" width="30.1640625" style="792" customWidth="1"/>
    <col min="2710" max="2710" width="35.33203125" style="792" customWidth="1"/>
    <col min="2711" max="2941" width="10.83203125" style="792"/>
    <col min="2942" max="2943" width="20.6640625" style="792" customWidth="1"/>
    <col min="2944" max="2945" width="10.83203125" style="792"/>
    <col min="2946" max="2946" width="22.33203125" style="792" customWidth="1"/>
    <col min="2947" max="2952" width="10.83203125" style="792"/>
    <col min="2953" max="2953" width="25.6640625" style="792" customWidth="1"/>
    <col min="2954" max="2964" width="10.83203125" style="792"/>
    <col min="2965" max="2965" width="30.1640625" style="792" customWidth="1"/>
    <col min="2966" max="2966" width="35.33203125" style="792" customWidth="1"/>
    <col min="2967" max="3197" width="10.83203125" style="792"/>
    <col min="3198" max="3199" width="20.6640625" style="792" customWidth="1"/>
    <col min="3200" max="3201" width="10.83203125" style="792"/>
    <col min="3202" max="3202" width="22.33203125" style="792" customWidth="1"/>
    <col min="3203" max="3208" width="10.83203125" style="792"/>
    <col min="3209" max="3209" width="25.6640625" style="792" customWidth="1"/>
    <col min="3210" max="3220" width="10.83203125" style="792"/>
    <col min="3221" max="3221" width="30.1640625" style="792" customWidth="1"/>
    <col min="3222" max="3222" width="35.33203125" style="792" customWidth="1"/>
    <col min="3223" max="3453" width="10.83203125" style="792"/>
    <col min="3454" max="3455" width="20.6640625" style="792" customWidth="1"/>
    <col min="3456" max="3457" width="10.83203125" style="792"/>
    <col min="3458" max="3458" width="22.33203125" style="792" customWidth="1"/>
    <col min="3459" max="3464" width="10.83203125" style="792"/>
    <col min="3465" max="3465" width="25.6640625" style="792" customWidth="1"/>
    <col min="3466" max="3476" width="10.83203125" style="792"/>
    <col min="3477" max="3477" width="30.1640625" style="792" customWidth="1"/>
    <col min="3478" max="3478" width="35.33203125" style="792" customWidth="1"/>
    <col min="3479" max="3709" width="10.83203125" style="792"/>
    <col min="3710" max="3711" width="20.6640625" style="792" customWidth="1"/>
    <col min="3712" max="3713" width="10.83203125" style="792"/>
    <col min="3714" max="3714" width="22.33203125" style="792" customWidth="1"/>
    <col min="3715" max="3720" width="10.83203125" style="792"/>
    <col min="3721" max="3721" width="25.6640625" style="792" customWidth="1"/>
    <col min="3722" max="3732" width="10.83203125" style="792"/>
    <col min="3733" max="3733" width="30.1640625" style="792" customWidth="1"/>
    <col min="3734" max="3734" width="35.33203125" style="792" customWidth="1"/>
    <col min="3735" max="3965" width="10.83203125" style="792"/>
    <col min="3966" max="3967" width="20.6640625" style="792" customWidth="1"/>
    <col min="3968" max="3969" width="10.83203125" style="792"/>
    <col min="3970" max="3970" width="22.33203125" style="792" customWidth="1"/>
    <col min="3971" max="3976" width="10.83203125" style="792"/>
    <col min="3977" max="3977" width="25.6640625" style="792" customWidth="1"/>
    <col min="3978" max="3988" width="10.83203125" style="792"/>
    <col min="3989" max="3989" width="30.1640625" style="792" customWidth="1"/>
    <col min="3990" max="3990" width="35.33203125" style="792" customWidth="1"/>
    <col min="3991" max="4221" width="10.83203125" style="792"/>
    <col min="4222" max="4223" width="20.6640625" style="792" customWidth="1"/>
    <col min="4224" max="4225" width="10.83203125" style="792"/>
    <col min="4226" max="4226" width="22.33203125" style="792" customWidth="1"/>
    <col min="4227" max="4232" width="10.83203125" style="792"/>
    <col min="4233" max="4233" width="25.6640625" style="792" customWidth="1"/>
    <col min="4234" max="4244" width="10.83203125" style="792"/>
    <col min="4245" max="4245" width="30.1640625" style="792" customWidth="1"/>
    <col min="4246" max="4246" width="35.33203125" style="792" customWidth="1"/>
    <col min="4247" max="4477" width="10.83203125" style="792"/>
    <col min="4478" max="4479" width="20.6640625" style="792" customWidth="1"/>
    <col min="4480" max="4481" width="10.83203125" style="792"/>
    <col min="4482" max="4482" width="22.33203125" style="792" customWidth="1"/>
    <col min="4483" max="4488" width="10.83203125" style="792"/>
    <col min="4489" max="4489" width="25.6640625" style="792" customWidth="1"/>
    <col min="4490" max="4500" width="10.83203125" style="792"/>
    <col min="4501" max="4501" width="30.1640625" style="792" customWidth="1"/>
    <col min="4502" max="4502" width="35.33203125" style="792" customWidth="1"/>
    <col min="4503" max="4733" width="10.83203125" style="792"/>
    <col min="4734" max="4735" width="20.6640625" style="792" customWidth="1"/>
    <col min="4736" max="4737" width="10.83203125" style="792"/>
    <col min="4738" max="4738" width="22.33203125" style="792" customWidth="1"/>
    <col min="4739" max="4744" width="10.83203125" style="792"/>
    <col min="4745" max="4745" width="25.6640625" style="792" customWidth="1"/>
    <col min="4746" max="4756" width="10.83203125" style="792"/>
    <col min="4757" max="4757" width="30.1640625" style="792" customWidth="1"/>
    <col min="4758" max="4758" width="35.33203125" style="792" customWidth="1"/>
    <col min="4759" max="4989" width="10.83203125" style="792"/>
    <col min="4990" max="4991" width="20.6640625" style="792" customWidth="1"/>
    <col min="4992" max="4993" width="10.83203125" style="792"/>
    <col min="4994" max="4994" width="22.33203125" style="792" customWidth="1"/>
    <col min="4995" max="5000" width="10.83203125" style="792"/>
    <col min="5001" max="5001" width="25.6640625" style="792" customWidth="1"/>
    <col min="5002" max="5012" width="10.83203125" style="792"/>
    <col min="5013" max="5013" width="30.1640625" style="792" customWidth="1"/>
    <col min="5014" max="5014" width="35.33203125" style="792" customWidth="1"/>
    <col min="5015" max="5245" width="10.83203125" style="792"/>
    <col min="5246" max="5247" width="20.6640625" style="792" customWidth="1"/>
    <col min="5248" max="5249" width="10.83203125" style="792"/>
    <col min="5250" max="5250" width="22.33203125" style="792" customWidth="1"/>
    <col min="5251" max="5256" width="10.83203125" style="792"/>
    <col min="5257" max="5257" width="25.6640625" style="792" customWidth="1"/>
    <col min="5258" max="5268" width="10.83203125" style="792"/>
    <col min="5269" max="5269" width="30.1640625" style="792" customWidth="1"/>
    <col min="5270" max="5270" width="35.33203125" style="792" customWidth="1"/>
    <col min="5271" max="5501" width="10.83203125" style="792"/>
    <col min="5502" max="5503" width="20.6640625" style="792" customWidth="1"/>
    <col min="5504" max="5505" width="10.83203125" style="792"/>
    <col min="5506" max="5506" width="22.33203125" style="792" customWidth="1"/>
    <col min="5507" max="5512" width="10.83203125" style="792"/>
    <col min="5513" max="5513" width="25.6640625" style="792" customWidth="1"/>
    <col min="5514" max="5524" width="10.83203125" style="792"/>
    <col min="5525" max="5525" width="30.1640625" style="792" customWidth="1"/>
    <col min="5526" max="5526" width="35.33203125" style="792" customWidth="1"/>
    <col min="5527" max="5757" width="10.83203125" style="792"/>
    <col min="5758" max="5759" width="20.6640625" style="792" customWidth="1"/>
    <col min="5760" max="5761" width="10.83203125" style="792"/>
    <col min="5762" max="5762" width="22.33203125" style="792" customWidth="1"/>
    <col min="5763" max="5768" width="10.83203125" style="792"/>
    <col min="5769" max="5769" width="25.6640625" style="792" customWidth="1"/>
    <col min="5770" max="5780" width="10.83203125" style="792"/>
    <col min="5781" max="5781" width="30.1640625" style="792" customWidth="1"/>
    <col min="5782" max="5782" width="35.33203125" style="792" customWidth="1"/>
    <col min="5783" max="6013" width="10.83203125" style="792"/>
    <col min="6014" max="6015" width="20.6640625" style="792" customWidth="1"/>
    <col min="6016" max="6017" width="10.83203125" style="792"/>
    <col min="6018" max="6018" width="22.33203125" style="792" customWidth="1"/>
    <col min="6019" max="6024" width="10.83203125" style="792"/>
    <col min="6025" max="6025" width="25.6640625" style="792" customWidth="1"/>
    <col min="6026" max="6036" width="10.83203125" style="792"/>
    <col min="6037" max="6037" width="30.1640625" style="792" customWidth="1"/>
    <col min="6038" max="6038" width="35.33203125" style="792" customWidth="1"/>
    <col min="6039" max="6269" width="10.83203125" style="792"/>
    <col min="6270" max="6271" width="20.6640625" style="792" customWidth="1"/>
    <col min="6272" max="6273" width="10.83203125" style="792"/>
    <col min="6274" max="6274" width="22.33203125" style="792" customWidth="1"/>
    <col min="6275" max="6280" width="10.83203125" style="792"/>
    <col min="6281" max="6281" width="25.6640625" style="792" customWidth="1"/>
    <col min="6282" max="6292" width="10.83203125" style="792"/>
    <col min="6293" max="6293" width="30.1640625" style="792" customWidth="1"/>
    <col min="6294" max="6294" width="35.33203125" style="792" customWidth="1"/>
    <col min="6295" max="6525" width="10.83203125" style="792"/>
    <col min="6526" max="6527" width="20.6640625" style="792" customWidth="1"/>
    <col min="6528" max="6529" width="10.83203125" style="792"/>
    <col min="6530" max="6530" width="22.33203125" style="792" customWidth="1"/>
    <col min="6531" max="6536" width="10.83203125" style="792"/>
    <col min="6537" max="6537" width="25.6640625" style="792" customWidth="1"/>
    <col min="6538" max="6548" width="10.83203125" style="792"/>
    <col min="6549" max="6549" width="30.1640625" style="792" customWidth="1"/>
    <col min="6550" max="6550" width="35.33203125" style="792" customWidth="1"/>
    <col min="6551" max="6781" width="10.83203125" style="792"/>
    <col min="6782" max="6783" width="20.6640625" style="792" customWidth="1"/>
    <col min="6784" max="6785" width="10.83203125" style="792"/>
    <col min="6786" max="6786" width="22.33203125" style="792" customWidth="1"/>
    <col min="6787" max="6792" width="10.83203125" style="792"/>
    <col min="6793" max="6793" width="25.6640625" style="792" customWidth="1"/>
    <col min="6794" max="6804" width="10.83203125" style="792"/>
    <col min="6805" max="6805" width="30.1640625" style="792" customWidth="1"/>
    <col min="6806" max="6806" width="35.33203125" style="792" customWidth="1"/>
    <col min="6807" max="7037" width="10.83203125" style="792"/>
    <col min="7038" max="7039" width="20.6640625" style="792" customWidth="1"/>
    <col min="7040" max="7041" width="10.83203125" style="792"/>
    <col min="7042" max="7042" width="22.33203125" style="792" customWidth="1"/>
    <col min="7043" max="7048" width="10.83203125" style="792"/>
    <col min="7049" max="7049" width="25.6640625" style="792" customWidth="1"/>
    <col min="7050" max="7060" width="10.83203125" style="792"/>
    <col min="7061" max="7061" width="30.1640625" style="792" customWidth="1"/>
    <col min="7062" max="7062" width="35.33203125" style="792" customWidth="1"/>
    <col min="7063" max="7293" width="10.83203125" style="792"/>
    <col min="7294" max="7295" width="20.6640625" style="792" customWidth="1"/>
    <col min="7296" max="7297" width="10.83203125" style="792"/>
    <col min="7298" max="7298" width="22.33203125" style="792" customWidth="1"/>
    <col min="7299" max="7304" width="10.83203125" style="792"/>
    <col min="7305" max="7305" width="25.6640625" style="792" customWidth="1"/>
    <col min="7306" max="7316" width="10.83203125" style="792"/>
    <col min="7317" max="7317" width="30.1640625" style="792" customWidth="1"/>
    <col min="7318" max="7318" width="35.33203125" style="792" customWidth="1"/>
    <col min="7319" max="7549" width="10.83203125" style="792"/>
    <col min="7550" max="7551" width="20.6640625" style="792" customWidth="1"/>
    <col min="7552" max="7553" width="10.83203125" style="792"/>
    <col min="7554" max="7554" width="22.33203125" style="792" customWidth="1"/>
    <col min="7555" max="7560" width="10.83203125" style="792"/>
    <col min="7561" max="7561" width="25.6640625" style="792" customWidth="1"/>
    <col min="7562" max="7572" width="10.83203125" style="792"/>
    <col min="7573" max="7573" width="30.1640625" style="792" customWidth="1"/>
    <col min="7574" max="7574" width="35.33203125" style="792" customWidth="1"/>
    <col min="7575" max="7805" width="10.83203125" style="792"/>
    <col min="7806" max="7807" width="20.6640625" style="792" customWidth="1"/>
    <col min="7808" max="7809" width="10.83203125" style="792"/>
    <col min="7810" max="7810" width="22.33203125" style="792" customWidth="1"/>
    <col min="7811" max="7816" width="10.83203125" style="792"/>
    <col min="7817" max="7817" width="25.6640625" style="792" customWidth="1"/>
    <col min="7818" max="7828" width="10.83203125" style="792"/>
    <col min="7829" max="7829" width="30.1640625" style="792" customWidth="1"/>
    <col min="7830" max="7830" width="35.33203125" style="792" customWidth="1"/>
    <col min="7831" max="8061" width="10.83203125" style="792"/>
    <col min="8062" max="8063" width="20.6640625" style="792" customWidth="1"/>
    <col min="8064" max="8065" width="10.83203125" style="792"/>
    <col min="8066" max="8066" width="22.33203125" style="792" customWidth="1"/>
    <col min="8067" max="8072" width="10.83203125" style="792"/>
    <col min="8073" max="8073" width="25.6640625" style="792" customWidth="1"/>
    <col min="8074" max="8084" width="10.83203125" style="792"/>
    <col min="8085" max="8085" width="30.1640625" style="792" customWidth="1"/>
    <col min="8086" max="8086" width="35.33203125" style="792" customWidth="1"/>
    <col min="8087" max="8317" width="10.83203125" style="792"/>
    <col min="8318" max="8319" width="20.6640625" style="792" customWidth="1"/>
    <col min="8320" max="8321" width="10.83203125" style="792"/>
    <col min="8322" max="8322" width="22.33203125" style="792" customWidth="1"/>
    <col min="8323" max="8328" width="10.83203125" style="792"/>
    <col min="8329" max="8329" width="25.6640625" style="792" customWidth="1"/>
    <col min="8330" max="8340" width="10.83203125" style="792"/>
    <col min="8341" max="8341" width="30.1640625" style="792" customWidth="1"/>
    <col min="8342" max="8342" width="35.33203125" style="792" customWidth="1"/>
    <col min="8343" max="8573" width="10.83203125" style="792"/>
    <col min="8574" max="8575" width="20.6640625" style="792" customWidth="1"/>
    <col min="8576" max="8577" width="10.83203125" style="792"/>
    <col min="8578" max="8578" width="22.33203125" style="792" customWidth="1"/>
    <col min="8579" max="8584" width="10.83203125" style="792"/>
    <col min="8585" max="8585" width="25.6640625" style="792" customWidth="1"/>
    <col min="8586" max="8596" width="10.83203125" style="792"/>
    <col min="8597" max="8597" width="30.1640625" style="792" customWidth="1"/>
    <col min="8598" max="8598" width="35.33203125" style="792" customWidth="1"/>
    <col min="8599" max="8829" width="10.83203125" style="792"/>
    <col min="8830" max="8831" width="20.6640625" style="792" customWidth="1"/>
    <col min="8832" max="8833" width="10.83203125" style="792"/>
    <col min="8834" max="8834" width="22.33203125" style="792" customWidth="1"/>
    <col min="8835" max="8840" width="10.83203125" style="792"/>
    <col min="8841" max="8841" width="25.6640625" style="792" customWidth="1"/>
    <col min="8842" max="8852" width="10.83203125" style="792"/>
    <col min="8853" max="8853" width="30.1640625" style="792" customWidth="1"/>
    <col min="8854" max="8854" width="35.33203125" style="792" customWidth="1"/>
    <col min="8855" max="9085" width="10.83203125" style="792"/>
    <col min="9086" max="9087" width="20.6640625" style="792" customWidth="1"/>
    <col min="9088" max="9089" width="10.83203125" style="792"/>
    <col min="9090" max="9090" width="22.33203125" style="792" customWidth="1"/>
    <col min="9091" max="9096" width="10.83203125" style="792"/>
    <col min="9097" max="9097" width="25.6640625" style="792" customWidth="1"/>
    <col min="9098" max="9108" width="10.83203125" style="792"/>
    <col min="9109" max="9109" width="30.1640625" style="792" customWidth="1"/>
    <col min="9110" max="9110" width="35.33203125" style="792" customWidth="1"/>
    <col min="9111" max="9341" width="10.83203125" style="792"/>
    <col min="9342" max="9343" width="20.6640625" style="792" customWidth="1"/>
    <col min="9344" max="9345" width="10.83203125" style="792"/>
    <col min="9346" max="9346" width="22.33203125" style="792" customWidth="1"/>
    <col min="9347" max="9352" width="10.83203125" style="792"/>
    <col min="9353" max="9353" width="25.6640625" style="792" customWidth="1"/>
    <col min="9354" max="9364" width="10.83203125" style="792"/>
    <col min="9365" max="9365" width="30.1640625" style="792" customWidth="1"/>
    <col min="9366" max="9366" width="35.33203125" style="792" customWidth="1"/>
    <col min="9367" max="9597" width="10.83203125" style="792"/>
    <col min="9598" max="9599" width="20.6640625" style="792" customWidth="1"/>
    <col min="9600" max="9601" width="10.83203125" style="792"/>
    <col min="9602" max="9602" width="22.33203125" style="792" customWidth="1"/>
    <col min="9603" max="9608" width="10.83203125" style="792"/>
    <col min="9609" max="9609" width="25.6640625" style="792" customWidth="1"/>
    <col min="9610" max="9620" width="10.83203125" style="792"/>
    <col min="9621" max="9621" width="30.1640625" style="792" customWidth="1"/>
    <col min="9622" max="9622" width="35.33203125" style="792" customWidth="1"/>
    <col min="9623" max="9853" width="10.83203125" style="792"/>
    <col min="9854" max="9855" width="20.6640625" style="792" customWidth="1"/>
    <col min="9856" max="9857" width="10.83203125" style="792"/>
    <col min="9858" max="9858" width="22.33203125" style="792" customWidth="1"/>
    <col min="9859" max="9864" width="10.83203125" style="792"/>
    <col min="9865" max="9865" width="25.6640625" style="792" customWidth="1"/>
    <col min="9866" max="9876" width="10.83203125" style="792"/>
    <col min="9877" max="9877" width="30.1640625" style="792" customWidth="1"/>
    <col min="9878" max="9878" width="35.33203125" style="792" customWidth="1"/>
    <col min="9879" max="10109" width="10.83203125" style="792"/>
    <col min="10110" max="10111" width="20.6640625" style="792" customWidth="1"/>
    <col min="10112" max="10113" width="10.83203125" style="792"/>
    <col min="10114" max="10114" width="22.33203125" style="792" customWidth="1"/>
    <col min="10115" max="10120" width="10.83203125" style="792"/>
    <col min="10121" max="10121" width="25.6640625" style="792" customWidth="1"/>
    <col min="10122" max="10132" width="10.83203125" style="792"/>
    <col min="10133" max="10133" width="30.1640625" style="792" customWidth="1"/>
    <col min="10134" max="10134" width="35.33203125" style="792" customWidth="1"/>
    <col min="10135" max="10365" width="10.83203125" style="792"/>
    <col min="10366" max="10367" width="20.6640625" style="792" customWidth="1"/>
    <col min="10368" max="10369" width="10.83203125" style="792"/>
    <col min="10370" max="10370" width="22.33203125" style="792" customWidth="1"/>
    <col min="10371" max="10376" width="10.83203125" style="792"/>
    <col min="10377" max="10377" width="25.6640625" style="792" customWidth="1"/>
    <col min="10378" max="10388" width="10.83203125" style="792"/>
    <col min="10389" max="10389" width="30.1640625" style="792" customWidth="1"/>
    <col min="10390" max="10390" width="35.33203125" style="792" customWidth="1"/>
    <col min="10391" max="10621" width="10.83203125" style="792"/>
    <col min="10622" max="10623" width="20.6640625" style="792" customWidth="1"/>
    <col min="10624" max="10625" width="10.83203125" style="792"/>
    <col min="10626" max="10626" width="22.33203125" style="792" customWidth="1"/>
    <col min="10627" max="10632" width="10.83203125" style="792"/>
    <col min="10633" max="10633" width="25.6640625" style="792" customWidth="1"/>
    <col min="10634" max="10644" width="10.83203125" style="792"/>
    <col min="10645" max="10645" width="30.1640625" style="792" customWidth="1"/>
    <col min="10646" max="10646" width="35.33203125" style="792" customWidth="1"/>
    <col min="10647" max="10877" width="10.83203125" style="792"/>
    <col min="10878" max="10879" width="20.6640625" style="792" customWidth="1"/>
    <col min="10880" max="10881" width="10.83203125" style="792"/>
    <col min="10882" max="10882" width="22.33203125" style="792" customWidth="1"/>
    <col min="10883" max="10888" width="10.83203125" style="792"/>
    <col min="10889" max="10889" width="25.6640625" style="792" customWidth="1"/>
    <col min="10890" max="10900" width="10.83203125" style="792"/>
    <col min="10901" max="10901" width="30.1640625" style="792" customWidth="1"/>
    <col min="10902" max="10902" width="35.33203125" style="792" customWidth="1"/>
    <col min="10903" max="11133" width="10.83203125" style="792"/>
    <col min="11134" max="11135" width="20.6640625" style="792" customWidth="1"/>
    <col min="11136" max="11137" width="10.83203125" style="792"/>
    <col min="11138" max="11138" width="22.33203125" style="792" customWidth="1"/>
    <col min="11139" max="11144" width="10.83203125" style="792"/>
    <col min="11145" max="11145" width="25.6640625" style="792" customWidth="1"/>
    <col min="11146" max="11156" width="10.83203125" style="792"/>
    <col min="11157" max="11157" width="30.1640625" style="792" customWidth="1"/>
    <col min="11158" max="11158" width="35.33203125" style="792" customWidth="1"/>
    <col min="11159" max="11389" width="10.83203125" style="792"/>
    <col min="11390" max="11391" width="20.6640625" style="792" customWidth="1"/>
    <col min="11392" max="11393" width="10.83203125" style="792"/>
    <col min="11394" max="11394" width="22.33203125" style="792" customWidth="1"/>
    <col min="11395" max="11400" width="10.83203125" style="792"/>
    <col min="11401" max="11401" width="25.6640625" style="792" customWidth="1"/>
    <col min="11402" max="11412" width="10.83203125" style="792"/>
    <col min="11413" max="11413" width="30.1640625" style="792" customWidth="1"/>
    <col min="11414" max="11414" width="35.33203125" style="792" customWidth="1"/>
    <col min="11415" max="11645" width="10.83203125" style="792"/>
    <col min="11646" max="11647" width="20.6640625" style="792" customWidth="1"/>
    <col min="11648" max="11649" width="10.83203125" style="792"/>
    <col min="11650" max="11650" width="22.33203125" style="792" customWidth="1"/>
    <col min="11651" max="11656" width="10.83203125" style="792"/>
    <col min="11657" max="11657" width="25.6640625" style="792" customWidth="1"/>
    <col min="11658" max="11668" width="10.83203125" style="792"/>
    <col min="11669" max="11669" width="30.1640625" style="792" customWidth="1"/>
    <col min="11670" max="11670" width="35.33203125" style="792" customWidth="1"/>
    <col min="11671" max="11901" width="10.83203125" style="792"/>
    <col min="11902" max="11903" width="20.6640625" style="792" customWidth="1"/>
    <col min="11904" max="11905" width="10.83203125" style="792"/>
    <col min="11906" max="11906" width="22.33203125" style="792" customWidth="1"/>
    <col min="11907" max="11912" width="10.83203125" style="792"/>
    <col min="11913" max="11913" width="25.6640625" style="792" customWidth="1"/>
    <col min="11914" max="11924" width="10.83203125" style="792"/>
    <col min="11925" max="11925" width="30.1640625" style="792" customWidth="1"/>
    <col min="11926" max="11926" width="35.33203125" style="792" customWidth="1"/>
    <col min="11927" max="12157" width="10.83203125" style="792"/>
    <col min="12158" max="12159" width="20.6640625" style="792" customWidth="1"/>
    <col min="12160" max="12161" width="10.83203125" style="792"/>
    <col min="12162" max="12162" width="22.33203125" style="792" customWidth="1"/>
    <col min="12163" max="12168" width="10.83203125" style="792"/>
    <col min="12169" max="12169" width="25.6640625" style="792" customWidth="1"/>
    <col min="12170" max="12180" width="10.83203125" style="792"/>
    <col min="12181" max="12181" width="30.1640625" style="792" customWidth="1"/>
    <col min="12182" max="12182" width="35.33203125" style="792" customWidth="1"/>
    <col min="12183" max="12413" width="10.83203125" style="792"/>
    <col min="12414" max="12415" width="20.6640625" style="792" customWidth="1"/>
    <col min="12416" max="12417" width="10.83203125" style="792"/>
    <col min="12418" max="12418" width="22.33203125" style="792" customWidth="1"/>
    <col min="12419" max="12424" width="10.83203125" style="792"/>
    <col min="12425" max="12425" width="25.6640625" style="792" customWidth="1"/>
    <col min="12426" max="12436" width="10.83203125" style="792"/>
    <col min="12437" max="12437" width="30.1640625" style="792" customWidth="1"/>
    <col min="12438" max="12438" width="35.33203125" style="792" customWidth="1"/>
    <col min="12439" max="12669" width="10.83203125" style="792"/>
    <col min="12670" max="12671" width="20.6640625" style="792" customWidth="1"/>
    <col min="12672" max="12673" width="10.83203125" style="792"/>
    <col min="12674" max="12674" width="22.33203125" style="792" customWidth="1"/>
    <col min="12675" max="12680" width="10.83203125" style="792"/>
    <col min="12681" max="12681" width="25.6640625" style="792" customWidth="1"/>
    <col min="12682" max="12692" width="10.83203125" style="792"/>
    <col min="12693" max="12693" width="30.1640625" style="792" customWidth="1"/>
    <col min="12694" max="12694" width="35.33203125" style="792" customWidth="1"/>
    <col min="12695" max="12925" width="10.83203125" style="792"/>
    <col min="12926" max="12927" width="20.6640625" style="792" customWidth="1"/>
    <col min="12928" max="12929" width="10.83203125" style="792"/>
    <col min="12930" max="12930" width="22.33203125" style="792" customWidth="1"/>
    <col min="12931" max="12936" width="10.83203125" style="792"/>
    <col min="12937" max="12937" width="25.6640625" style="792" customWidth="1"/>
    <col min="12938" max="12948" width="10.83203125" style="792"/>
    <col min="12949" max="12949" width="30.1640625" style="792" customWidth="1"/>
    <col min="12950" max="12950" width="35.33203125" style="792" customWidth="1"/>
    <col min="12951" max="13181" width="10.83203125" style="792"/>
    <col min="13182" max="13183" width="20.6640625" style="792" customWidth="1"/>
    <col min="13184" max="13185" width="10.83203125" style="792"/>
    <col min="13186" max="13186" width="22.33203125" style="792" customWidth="1"/>
    <col min="13187" max="13192" width="10.83203125" style="792"/>
    <col min="13193" max="13193" width="25.6640625" style="792" customWidth="1"/>
    <col min="13194" max="13204" width="10.83203125" style="792"/>
    <col min="13205" max="13205" width="30.1640625" style="792" customWidth="1"/>
    <col min="13206" max="13206" width="35.33203125" style="792" customWidth="1"/>
    <col min="13207" max="13437" width="10.83203125" style="792"/>
    <col min="13438" max="13439" width="20.6640625" style="792" customWidth="1"/>
    <col min="13440" max="13441" width="10.83203125" style="792"/>
    <col min="13442" max="13442" width="22.33203125" style="792" customWidth="1"/>
    <col min="13443" max="13448" width="10.83203125" style="792"/>
    <col min="13449" max="13449" width="25.6640625" style="792" customWidth="1"/>
    <col min="13450" max="13460" width="10.83203125" style="792"/>
    <col min="13461" max="13461" width="30.1640625" style="792" customWidth="1"/>
    <col min="13462" max="13462" width="35.33203125" style="792" customWidth="1"/>
    <col min="13463" max="13693" width="10.83203125" style="792"/>
    <col min="13694" max="13695" width="20.6640625" style="792" customWidth="1"/>
    <col min="13696" max="13697" width="10.83203125" style="792"/>
    <col min="13698" max="13698" width="22.33203125" style="792" customWidth="1"/>
    <col min="13699" max="13704" width="10.83203125" style="792"/>
    <col min="13705" max="13705" width="25.6640625" style="792" customWidth="1"/>
    <col min="13706" max="13716" width="10.83203125" style="792"/>
    <col min="13717" max="13717" width="30.1640625" style="792" customWidth="1"/>
    <col min="13718" max="13718" width="35.33203125" style="792" customWidth="1"/>
    <col min="13719" max="13949" width="10.83203125" style="792"/>
    <col min="13950" max="13951" width="20.6640625" style="792" customWidth="1"/>
    <col min="13952" max="13953" width="10.83203125" style="792"/>
    <col min="13954" max="13954" width="22.33203125" style="792" customWidth="1"/>
    <col min="13955" max="13960" width="10.83203125" style="792"/>
    <col min="13961" max="13961" width="25.6640625" style="792" customWidth="1"/>
    <col min="13962" max="13972" width="10.83203125" style="792"/>
    <col min="13973" max="13973" width="30.1640625" style="792" customWidth="1"/>
    <col min="13974" max="13974" width="35.33203125" style="792" customWidth="1"/>
    <col min="13975" max="14205" width="10.83203125" style="792"/>
    <col min="14206" max="14207" width="20.6640625" style="792" customWidth="1"/>
    <col min="14208" max="14209" width="10.83203125" style="792"/>
    <col min="14210" max="14210" width="22.33203125" style="792" customWidth="1"/>
    <col min="14211" max="14216" width="10.83203125" style="792"/>
    <col min="14217" max="14217" width="25.6640625" style="792" customWidth="1"/>
    <col min="14218" max="14228" width="10.83203125" style="792"/>
    <col min="14229" max="14229" width="30.1640625" style="792" customWidth="1"/>
    <col min="14230" max="14230" width="35.33203125" style="792" customWidth="1"/>
    <col min="14231" max="14461" width="10.83203125" style="792"/>
    <col min="14462" max="14463" width="20.6640625" style="792" customWidth="1"/>
    <col min="14464" max="14465" width="10.83203125" style="792"/>
    <col min="14466" max="14466" width="22.33203125" style="792" customWidth="1"/>
    <col min="14467" max="14472" width="10.83203125" style="792"/>
    <col min="14473" max="14473" width="25.6640625" style="792" customWidth="1"/>
    <col min="14474" max="14484" width="10.83203125" style="792"/>
    <col min="14485" max="14485" width="30.1640625" style="792" customWidth="1"/>
    <col min="14486" max="14486" width="35.33203125" style="792" customWidth="1"/>
    <col min="14487" max="14717" width="10.83203125" style="792"/>
    <col min="14718" max="14719" width="20.6640625" style="792" customWidth="1"/>
    <col min="14720" max="14721" width="10.83203125" style="792"/>
    <col min="14722" max="14722" width="22.33203125" style="792" customWidth="1"/>
    <col min="14723" max="14728" width="10.83203125" style="792"/>
    <col min="14729" max="14729" width="25.6640625" style="792" customWidth="1"/>
    <col min="14730" max="14740" width="10.83203125" style="792"/>
    <col min="14741" max="14741" width="30.1640625" style="792" customWidth="1"/>
    <col min="14742" max="14742" width="35.33203125" style="792" customWidth="1"/>
    <col min="14743" max="14973" width="10.83203125" style="792"/>
    <col min="14974" max="14975" width="20.6640625" style="792" customWidth="1"/>
    <col min="14976" max="14977" width="10.83203125" style="792"/>
    <col min="14978" max="14978" width="22.33203125" style="792" customWidth="1"/>
    <col min="14979" max="14984" width="10.83203125" style="792"/>
    <col min="14985" max="14985" width="25.6640625" style="792" customWidth="1"/>
    <col min="14986" max="14996" width="10.83203125" style="792"/>
    <col min="14997" max="14997" width="30.1640625" style="792" customWidth="1"/>
    <col min="14998" max="14998" width="35.33203125" style="792" customWidth="1"/>
    <col min="14999" max="15229" width="10.83203125" style="792"/>
    <col min="15230" max="15231" width="20.6640625" style="792" customWidth="1"/>
    <col min="15232" max="15233" width="10.83203125" style="792"/>
    <col min="15234" max="15234" width="22.33203125" style="792" customWidth="1"/>
    <col min="15235" max="15240" width="10.83203125" style="792"/>
    <col min="15241" max="15241" width="25.6640625" style="792" customWidth="1"/>
    <col min="15242" max="15252" width="10.83203125" style="792"/>
    <col min="15253" max="15253" width="30.1640625" style="792" customWidth="1"/>
    <col min="15254" max="15254" width="35.33203125" style="792" customWidth="1"/>
    <col min="15255" max="15485" width="10.83203125" style="792"/>
    <col min="15486" max="15487" width="20.6640625" style="792" customWidth="1"/>
    <col min="15488" max="15489" width="10.83203125" style="792"/>
    <col min="15490" max="15490" width="22.33203125" style="792" customWidth="1"/>
    <col min="15491" max="15496" width="10.83203125" style="792"/>
    <col min="15497" max="15497" width="25.6640625" style="792" customWidth="1"/>
    <col min="15498" max="15508" width="10.83203125" style="792"/>
    <col min="15509" max="15509" width="30.1640625" style="792" customWidth="1"/>
    <col min="15510" max="15510" width="35.33203125" style="792" customWidth="1"/>
    <col min="15511" max="15741" width="10.83203125" style="792"/>
    <col min="15742" max="15743" width="20.6640625" style="792" customWidth="1"/>
    <col min="15744" max="15745" width="10.83203125" style="792"/>
    <col min="15746" max="15746" width="22.33203125" style="792" customWidth="1"/>
    <col min="15747" max="15752" width="10.83203125" style="792"/>
    <col min="15753" max="15753" width="25.6640625" style="792" customWidth="1"/>
    <col min="15754" max="15764" width="10.83203125" style="792"/>
    <col min="15765" max="15765" width="30.1640625" style="792" customWidth="1"/>
    <col min="15766" max="15766" width="35.33203125" style="792" customWidth="1"/>
    <col min="15767" max="15997" width="10.83203125" style="792"/>
    <col min="15998" max="15999" width="20.6640625" style="792" customWidth="1"/>
    <col min="16000" max="16001" width="10.83203125" style="792"/>
    <col min="16002" max="16002" width="22.33203125" style="792" customWidth="1"/>
    <col min="16003" max="16008" width="10.83203125" style="792"/>
    <col min="16009" max="16009" width="25.6640625" style="792" customWidth="1"/>
    <col min="16010" max="16020" width="10.83203125" style="792"/>
    <col min="16021" max="16021" width="30.1640625" style="792" customWidth="1"/>
    <col min="16022" max="16022" width="35.33203125" style="792" customWidth="1"/>
    <col min="16023" max="16246" width="10.83203125" style="792"/>
    <col min="16247" max="16384" width="11.5" style="792" customWidth="1"/>
  </cols>
  <sheetData>
    <row r="2" spans="1:4" ht="34" x14ac:dyDescent="0.2">
      <c r="A2" s="785" t="s">
        <v>27</v>
      </c>
      <c r="B2" s="807" t="s">
        <v>11</v>
      </c>
      <c r="C2" s="807" t="s">
        <v>1252</v>
      </c>
      <c r="D2" s="807" t="s">
        <v>1251</v>
      </c>
    </row>
    <row r="3" spans="1:4" ht="17" x14ac:dyDescent="0.2">
      <c r="A3" s="745">
        <v>1</v>
      </c>
      <c r="B3" s="743" t="s">
        <v>34</v>
      </c>
      <c r="C3" s="786">
        <v>0.5</v>
      </c>
      <c r="D3" s="786">
        <v>1</v>
      </c>
    </row>
    <row r="4" spans="1:4" ht="34" x14ac:dyDescent="0.2">
      <c r="A4" s="793">
        <v>2</v>
      </c>
      <c r="B4" s="743" t="s">
        <v>48</v>
      </c>
      <c r="C4" s="786">
        <v>0.5</v>
      </c>
      <c r="D4" s="786">
        <v>1</v>
      </c>
    </row>
    <row r="5" spans="1:4" ht="51" x14ac:dyDescent="0.2">
      <c r="A5" s="793">
        <v>3</v>
      </c>
      <c r="B5" s="743" t="s">
        <v>47</v>
      </c>
      <c r="C5" s="786">
        <v>0.5</v>
      </c>
      <c r="D5" s="786">
        <v>1</v>
      </c>
    </row>
    <row r="6" spans="1:4" ht="17" x14ac:dyDescent="0.2">
      <c r="A6" s="785">
        <v>4</v>
      </c>
      <c r="B6" s="743" t="s">
        <v>1229</v>
      </c>
      <c r="C6" s="786">
        <v>0</v>
      </c>
      <c r="D6" s="786"/>
    </row>
    <row r="7" spans="1:4" ht="34" x14ac:dyDescent="0.2">
      <c r="A7" s="785">
        <v>5</v>
      </c>
      <c r="B7" s="743" t="s">
        <v>1202</v>
      </c>
      <c r="C7" s="786">
        <v>2.910852239318628E-2</v>
      </c>
      <c r="D7" s="786"/>
    </row>
    <row r="8" spans="1:4" ht="34" x14ac:dyDescent="0.2">
      <c r="A8" s="785">
        <v>6</v>
      </c>
      <c r="B8" s="743" t="s">
        <v>95</v>
      </c>
      <c r="C8" s="786">
        <v>0.30601273674634022</v>
      </c>
      <c r="D8" s="786"/>
    </row>
    <row r="9" spans="1:4" ht="34" x14ac:dyDescent="0.2">
      <c r="A9" s="785">
        <v>7</v>
      </c>
      <c r="B9" s="743" t="s">
        <v>98</v>
      </c>
      <c r="C9" s="794">
        <v>0.20090221115685161</v>
      </c>
      <c r="D9" s="794"/>
    </row>
    <row r="10" spans="1:4" ht="34" x14ac:dyDescent="0.2">
      <c r="A10" s="785">
        <v>8</v>
      </c>
      <c r="B10" s="744" t="s">
        <v>102</v>
      </c>
      <c r="C10" s="786">
        <v>0.20985478049189957</v>
      </c>
      <c r="D10" s="786"/>
    </row>
    <row r="11" spans="1:4" ht="51" x14ac:dyDescent="0.2">
      <c r="A11" s="745">
        <v>9</v>
      </c>
      <c r="B11" s="743" t="s">
        <v>66</v>
      </c>
      <c r="C11" s="789">
        <v>3.966814761084414E-2</v>
      </c>
      <c r="D11" s="789"/>
    </row>
    <row r="12" spans="1:4" ht="34" x14ac:dyDescent="0.2">
      <c r="A12" s="745">
        <v>10</v>
      </c>
      <c r="B12" s="743" t="s">
        <v>71</v>
      </c>
      <c r="C12" s="789">
        <v>0.1827702486589233</v>
      </c>
      <c r="D12" s="789"/>
    </row>
    <row r="13" spans="1:4" ht="34" x14ac:dyDescent="0.2">
      <c r="A13" s="745">
        <v>11</v>
      </c>
      <c r="B13" s="743" t="s">
        <v>73</v>
      </c>
      <c r="C13" s="795">
        <v>0.5</v>
      </c>
      <c r="D13" s="786">
        <v>1</v>
      </c>
    </row>
    <row r="14" spans="1:4" ht="51" x14ac:dyDescent="0.2">
      <c r="A14" s="796">
        <v>12</v>
      </c>
      <c r="B14" s="743" t="s">
        <v>76</v>
      </c>
      <c r="C14" s="794">
        <v>3.6678019386953101E-2</v>
      </c>
      <c r="D14" s="794"/>
    </row>
    <row r="15" spans="1:4" ht="34" x14ac:dyDescent="0.2">
      <c r="A15" s="796">
        <v>13</v>
      </c>
      <c r="B15" s="743" t="s">
        <v>79</v>
      </c>
      <c r="C15" s="786">
        <v>6.1760164693772511E-2</v>
      </c>
      <c r="D15" s="786"/>
    </row>
    <row r="16" spans="1:4" ht="34" x14ac:dyDescent="0.2">
      <c r="A16" s="796">
        <v>14</v>
      </c>
      <c r="B16" s="743" t="s">
        <v>83</v>
      </c>
      <c r="C16" s="786">
        <v>0</v>
      </c>
      <c r="D16" s="786"/>
    </row>
    <row r="17" spans="1:4" ht="68" x14ac:dyDescent="0.2">
      <c r="A17" s="796">
        <v>15</v>
      </c>
      <c r="B17" s="743" t="s">
        <v>116</v>
      </c>
      <c r="C17" s="786">
        <v>0.5</v>
      </c>
      <c r="D17" s="786">
        <v>1</v>
      </c>
    </row>
    <row r="18" spans="1:4" ht="34" x14ac:dyDescent="0.2">
      <c r="A18" s="796">
        <v>16</v>
      </c>
      <c r="B18" s="797" t="s">
        <v>121</v>
      </c>
      <c r="C18" s="786">
        <v>0.37037037037037035</v>
      </c>
      <c r="D18" s="786"/>
    </row>
    <row r="19" spans="1:4" ht="34" x14ac:dyDescent="0.2">
      <c r="A19" s="796">
        <v>17</v>
      </c>
      <c r="B19" s="797" t="s">
        <v>759</v>
      </c>
      <c r="C19" s="798">
        <v>3.9069448326684117E-2</v>
      </c>
      <c r="D19" s="798"/>
    </row>
    <row r="20" spans="1:4" ht="34" x14ac:dyDescent="0.2">
      <c r="A20" s="796">
        <v>18</v>
      </c>
      <c r="B20" s="797" t="s">
        <v>576</v>
      </c>
      <c r="C20" s="798">
        <v>5.1926027220142732E-3</v>
      </c>
      <c r="D20" s="798"/>
    </row>
    <row r="21" spans="1:4" ht="34" x14ac:dyDescent="0.2">
      <c r="A21" s="796">
        <v>19</v>
      </c>
      <c r="B21" s="799" t="s">
        <v>130</v>
      </c>
      <c r="C21" s="786">
        <v>0.5</v>
      </c>
      <c r="D21" s="786">
        <v>1</v>
      </c>
    </row>
    <row r="22" spans="1:4" ht="34" x14ac:dyDescent="0.2">
      <c r="A22" s="800">
        <v>20</v>
      </c>
      <c r="B22" s="743" t="s">
        <v>1190</v>
      </c>
      <c r="C22" s="744">
        <v>0</v>
      </c>
      <c r="D22" s="744"/>
    </row>
    <row r="23" spans="1:4" s="787" customFormat="1" ht="17" x14ac:dyDescent="0.2">
      <c r="A23" s="800">
        <v>21</v>
      </c>
      <c r="B23" s="743" t="s">
        <v>154</v>
      </c>
      <c r="C23" s="786">
        <v>0</v>
      </c>
      <c r="D23" s="786"/>
    </row>
    <row r="24" spans="1:4" ht="68" x14ac:dyDescent="0.2">
      <c r="A24" s="801">
        <v>22</v>
      </c>
      <c r="B24" s="743" t="s">
        <v>163</v>
      </c>
      <c r="C24" s="744">
        <v>0.5</v>
      </c>
      <c r="D24" s="786">
        <v>1</v>
      </c>
    </row>
    <row r="25" spans="1:4" ht="51" x14ac:dyDescent="0.2">
      <c r="A25" s="801">
        <v>23</v>
      </c>
      <c r="B25" s="743" t="s">
        <v>170</v>
      </c>
      <c r="C25" s="786">
        <v>0.5</v>
      </c>
      <c r="D25" s="786">
        <v>1</v>
      </c>
    </row>
    <row r="26" spans="1:4" ht="51" x14ac:dyDescent="0.2">
      <c r="A26" s="745">
        <v>24</v>
      </c>
      <c r="B26" s="743" t="s">
        <v>762</v>
      </c>
      <c r="C26" s="786">
        <v>0.5</v>
      </c>
      <c r="D26" s="786">
        <v>1</v>
      </c>
    </row>
    <row r="27" spans="1:4" ht="34" x14ac:dyDescent="0.2">
      <c r="A27" s="745">
        <v>25</v>
      </c>
      <c r="B27" s="743" t="s">
        <v>178</v>
      </c>
      <c r="C27" s="786">
        <v>0</v>
      </c>
      <c r="D27" s="786"/>
    </row>
    <row r="28" spans="1:4" ht="17" x14ac:dyDescent="0.2">
      <c r="A28" s="745">
        <v>26</v>
      </c>
      <c r="B28" s="743" t="s">
        <v>181</v>
      </c>
      <c r="C28" s="786">
        <v>0.5</v>
      </c>
      <c r="D28" s="786">
        <v>1</v>
      </c>
    </row>
    <row r="29" spans="1:4" ht="34" x14ac:dyDescent="0.2">
      <c r="A29" s="796">
        <v>27</v>
      </c>
      <c r="B29" s="743" t="s">
        <v>186</v>
      </c>
      <c r="C29" s="744">
        <v>0.43209876543209874</v>
      </c>
      <c r="D29" s="744"/>
    </row>
    <row r="30" spans="1:4" ht="68" x14ac:dyDescent="0.2">
      <c r="A30" s="796">
        <v>28</v>
      </c>
      <c r="B30" s="743" t="s">
        <v>189</v>
      </c>
      <c r="C30" s="744">
        <v>0.32640232108317219</v>
      </c>
      <c r="D30" s="744"/>
    </row>
    <row r="31" spans="1:4" ht="51" x14ac:dyDescent="0.2">
      <c r="A31" s="796">
        <v>29</v>
      </c>
      <c r="B31" s="743" t="s">
        <v>192</v>
      </c>
      <c r="C31" s="744">
        <v>0.12783987142961503</v>
      </c>
      <c r="D31" s="744"/>
    </row>
    <row r="32" spans="1:4" ht="34" x14ac:dyDescent="0.2">
      <c r="A32" s="745">
        <v>30</v>
      </c>
      <c r="B32" s="743" t="s">
        <v>205</v>
      </c>
      <c r="C32" s="786">
        <v>0.5</v>
      </c>
      <c r="D32" s="786">
        <v>1</v>
      </c>
    </row>
    <row r="33" spans="1:4" s="787" customFormat="1" ht="34" x14ac:dyDescent="0.2">
      <c r="A33" s="745">
        <v>31</v>
      </c>
      <c r="B33" s="802" t="s">
        <v>222</v>
      </c>
      <c r="C33" s="798">
        <v>0.5</v>
      </c>
      <c r="D33" s="786">
        <v>1</v>
      </c>
    </row>
    <row r="34" spans="1:4" s="787" customFormat="1" ht="34" x14ac:dyDescent="0.2">
      <c r="A34" s="745">
        <v>32</v>
      </c>
      <c r="B34" s="743" t="s">
        <v>234</v>
      </c>
      <c r="C34" s="786">
        <v>0.5</v>
      </c>
      <c r="D34" s="786">
        <v>1</v>
      </c>
    </row>
    <row r="35" spans="1:4" ht="51" x14ac:dyDescent="0.2">
      <c r="A35" s="745">
        <v>33</v>
      </c>
      <c r="B35" s="743" t="s">
        <v>248</v>
      </c>
      <c r="C35" s="786">
        <v>0.5</v>
      </c>
      <c r="D35" s="786">
        <v>1</v>
      </c>
    </row>
    <row r="36" spans="1:4" ht="34" x14ac:dyDescent="0.2">
      <c r="A36" s="800">
        <v>34</v>
      </c>
      <c r="B36" s="743" t="s">
        <v>1237</v>
      </c>
      <c r="C36" s="786">
        <v>9.7950572634116939E-2</v>
      </c>
      <c r="D36" s="786"/>
    </row>
    <row r="37" spans="1:4" ht="34" x14ac:dyDescent="0.2">
      <c r="A37" s="800">
        <v>35</v>
      </c>
      <c r="B37" s="743" t="s">
        <v>265</v>
      </c>
      <c r="C37" s="803">
        <v>0.21183653061761532</v>
      </c>
      <c r="D37" s="803"/>
    </row>
    <row r="38" spans="1:4" ht="34" x14ac:dyDescent="0.2">
      <c r="A38" s="800">
        <v>36</v>
      </c>
      <c r="B38" s="743" t="s">
        <v>272</v>
      </c>
      <c r="C38" s="788">
        <v>0.5</v>
      </c>
      <c r="D38" s="786">
        <v>1</v>
      </c>
    </row>
    <row r="39" spans="1:4" ht="34" x14ac:dyDescent="0.2">
      <c r="A39" s="801">
        <v>37</v>
      </c>
      <c r="B39" s="743" t="s">
        <v>282</v>
      </c>
      <c r="C39" s="786">
        <v>0.37946428571428564</v>
      </c>
      <c r="D39" s="786"/>
    </row>
    <row r="40" spans="1:4" ht="34" x14ac:dyDescent="0.2">
      <c r="A40" s="801">
        <v>38</v>
      </c>
      <c r="B40" s="743" t="s">
        <v>288</v>
      </c>
      <c r="C40" s="744">
        <v>0.5</v>
      </c>
      <c r="D40" s="786">
        <v>1</v>
      </c>
    </row>
    <row r="41" spans="1:4" ht="34" x14ac:dyDescent="0.2">
      <c r="A41" s="801">
        <v>39</v>
      </c>
      <c r="B41" s="743" t="s">
        <v>298</v>
      </c>
      <c r="C41" s="786">
        <v>0.5</v>
      </c>
      <c r="D41" s="786">
        <v>1</v>
      </c>
    </row>
    <row r="42" spans="1:4" ht="17" x14ac:dyDescent="0.2">
      <c r="A42" s="745">
        <v>40</v>
      </c>
      <c r="B42" s="743" t="s">
        <v>1253</v>
      </c>
      <c r="C42" s="786">
        <v>0.5</v>
      </c>
      <c r="D42" s="786">
        <v>1</v>
      </c>
    </row>
    <row r="43" spans="1:4" ht="34" x14ac:dyDescent="0.2">
      <c r="A43" s="745">
        <v>41</v>
      </c>
      <c r="B43" s="743" t="s">
        <v>310</v>
      </c>
      <c r="C43" s="786">
        <v>0.5</v>
      </c>
      <c r="D43" s="786">
        <v>1</v>
      </c>
    </row>
    <row r="44" spans="1:4" ht="17" x14ac:dyDescent="0.2">
      <c r="A44" s="745">
        <v>42</v>
      </c>
      <c r="B44" s="743" t="s">
        <v>317</v>
      </c>
      <c r="C44" s="786">
        <v>0.5</v>
      </c>
      <c r="D44" s="786">
        <v>1</v>
      </c>
    </row>
    <row r="45" spans="1:4" ht="34" x14ac:dyDescent="0.2">
      <c r="A45" s="745">
        <v>43</v>
      </c>
      <c r="B45" s="743" t="s">
        <v>324</v>
      </c>
      <c r="C45" s="786">
        <v>0.5</v>
      </c>
      <c r="D45" s="786">
        <v>1</v>
      </c>
    </row>
    <row r="46" spans="1:4" ht="34" x14ac:dyDescent="0.2">
      <c r="A46" s="745">
        <v>44</v>
      </c>
      <c r="B46" s="744" t="s">
        <v>328</v>
      </c>
      <c r="C46" s="786">
        <v>0.5</v>
      </c>
      <c r="D46" s="786">
        <v>1</v>
      </c>
    </row>
    <row r="47" spans="1:4" ht="68" x14ac:dyDescent="0.2">
      <c r="A47" s="745">
        <v>45</v>
      </c>
      <c r="B47" s="744" t="s">
        <v>334</v>
      </c>
      <c r="C47" s="789">
        <v>0.5</v>
      </c>
      <c r="D47" s="786">
        <v>1</v>
      </c>
    </row>
    <row r="48" spans="1:4" ht="34" x14ac:dyDescent="0.2">
      <c r="A48" s="745">
        <v>46</v>
      </c>
      <c r="B48" s="744" t="s">
        <v>338</v>
      </c>
      <c r="C48" s="786">
        <v>0</v>
      </c>
      <c r="D48" s="786"/>
    </row>
    <row r="49" spans="1:4" ht="34" x14ac:dyDescent="0.2">
      <c r="A49" s="745">
        <v>47</v>
      </c>
      <c r="B49" s="790" t="s">
        <v>342</v>
      </c>
      <c r="C49" s="786">
        <v>0.5</v>
      </c>
      <c r="D49" s="786">
        <v>1</v>
      </c>
    </row>
    <row r="50" spans="1:4" ht="34" x14ac:dyDescent="0.2">
      <c r="A50" s="745">
        <v>48</v>
      </c>
      <c r="B50" s="790" t="s">
        <v>347</v>
      </c>
      <c r="C50" s="786">
        <v>0</v>
      </c>
      <c r="D50" s="786"/>
    </row>
    <row r="51" spans="1:4" ht="17" x14ac:dyDescent="0.2">
      <c r="A51" s="743">
        <v>49</v>
      </c>
      <c r="B51" s="743" t="s">
        <v>353</v>
      </c>
      <c r="C51" s="744">
        <v>0</v>
      </c>
      <c r="D51" s="744"/>
    </row>
    <row r="52" spans="1:4" ht="34" x14ac:dyDescent="0.2">
      <c r="A52" s="796">
        <v>50</v>
      </c>
      <c r="B52" s="743" t="s">
        <v>359</v>
      </c>
      <c r="C52" s="786">
        <v>0.5</v>
      </c>
      <c r="D52" s="786">
        <v>1</v>
      </c>
    </row>
    <row r="53" spans="1:4" ht="34" x14ac:dyDescent="0.2">
      <c r="A53" s="745">
        <v>51</v>
      </c>
      <c r="B53" s="743" t="s">
        <v>666</v>
      </c>
      <c r="C53" s="786">
        <v>0.5</v>
      </c>
      <c r="D53" s="786">
        <v>1</v>
      </c>
    </row>
    <row r="54" spans="1:4" ht="35" customHeight="1" x14ac:dyDescent="0.2">
      <c r="A54" s="804">
        <v>1</v>
      </c>
      <c r="B54" s="805" t="s">
        <v>373</v>
      </c>
      <c r="C54" s="806">
        <v>0.5</v>
      </c>
      <c r="D54" s="786">
        <v>1</v>
      </c>
    </row>
    <row r="55" spans="1:4" ht="35" customHeight="1" x14ac:dyDescent="0.2">
      <c r="A55" s="804">
        <v>2</v>
      </c>
      <c r="B55" s="805" t="s">
        <v>382</v>
      </c>
      <c r="C55" s="806">
        <v>0.5</v>
      </c>
      <c r="D55" s="786">
        <v>1</v>
      </c>
    </row>
    <row r="56" spans="1:4" ht="35" customHeight="1" x14ac:dyDescent="0.2">
      <c r="A56" s="804">
        <v>3</v>
      </c>
      <c r="B56" s="805" t="s">
        <v>392</v>
      </c>
      <c r="C56" s="806">
        <v>0.5</v>
      </c>
      <c r="D56" s="786">
        <v>1</v>
      </c>
    </row>
    <row r="57" spans="1:4" ht="35" customHeight="1" x14ac:dyDescent="0.2">
      <c r="A57" s="804">
        <v>4</v>
      </c>
      <c r="B57" s="805" t="s">
        <v>401</v>
      </c>
      <c r="C57" s="806">
        <v>0.5</v>
      </c>
      <c r="D57" s="786">
        <v>1</v>
      </c>
    </row>
    <row r="58" spans="1:4" ht="35" customHeight="1" x14ac:dyDescent="0.2">
      <c r="A58" s="804">
        <v>5</v>
      </c>
      <c r="B58" s="805" t="s">
        <v>411</v>
      </c>
      <c r="C58" s="806">
        <v>0.5</v>
      </c>
      <c r="D58" s="786">
        <v>1</v>
      </c>
    </row>
    <row r="59" spans="1:4" ht="35" customHeight="1" x14ac:dyDescent="0.2">
      <c r="A59" s="743">
        <v>6</v>
      </c>
      <c r="B59" s="743" t="s">
        <v>419</v>
      </c>
      <c r="C59" s="744">
        <v>0.5</v>
      </c>
      <c r="D59" s="786">
        <v>1</v>
      </c>
    </row>
    <row r="60" spans="1:4" ht="35" customHeight="1" x14ac:dyDescent="0.2">
      <c r="A60" s="743">
        <v>7</v>
      </c>
      <c r="B60" s="743" t="s">
        <v>431</v>
      </c>
      <c r="C60" s="744">
        <v>0.5</v>
      </c>
      <c r="D60" s="786">
        <v>1</v>
      </c>
    </row>
    <row r="61" spans="1:4" ht="35" customHeight="1" x14ac:dyDescent="0.2">
      <c r="A61" s="804">
        <v>8</v>
      </c>
      <c r="B61" s="804" t="s">
        <v>439</v>
      </c>
      <c r="C61" s="746">
        <v>0.5</v>
      </c>
      <c r="D61" s="786">
        <v>1</v>
      </c>
    </row>
    <row r="62" spans="1:4" ht="35" customHeight="1" x14ac:dyDescent="0.2">
      <c r="A62" s="804">
        <v>9</v>
      </c>
      <c r="B62" s="805" t="s">
        <v>446</v>
      </c>
      <c r="C62" s="746">
        <v>0.5</v>
      </c>
      <c r="D62" s="786">
        <v>1</v>
      </c>
    </row>
    <row r="63" spans="1:4" ht="35" customHeight="1" x14ac:dyDescent="0.2">
      <c r="A63" s="804">
        <v>10</v>
      </c>
      <c r="B63" s="805" t="s">
        <v>454</v>
      </c>
      <c r="C63" s="806">
        <v>0.5</v>
      </c>
      <c r="D63" s="786">
        <v>1</v>
      </c>
    </row>
    <row r="64" spans="1:4" ht="35" customHeight="1" x14ac:dyDescent="0.2">
      <c r="A64" s="804">
        <v>11</v>
      </c>
      <c r="B64" s="805" t="s">
        <v>462</v>
      </c>
      <c r="C64" s="806">
        <v>0.5</v>
      </c>
      <c r="D64" s="786">
        <v>1</v>
      </c>
    </row>
    <row r="65" spans="1:4" ht="35" customHeight="1" x14ac:dyDescent="0.2">
      <c r="A65" s="804">
        <v>12</v>
      </c>
      <c r="B65" s="805" t="s">
        <v>470</v>
      </c>
      <c r="C65" s="806">
        <v>0.5</v>
      </c>
      <c r="D65" s="786">
        <v>1</v>
      </c>
    </row>
    <row r="66" spans="1:4" ht="21" customHeight="1" x14ac:dyDescent="0.2">
      <c r="A66" s="808"/>
      <c r="B66" s="805" t="s">
        <v>1254</v>
      </c>
      <c r="C66" s="806">
        <f>AVERAGE(C3:C65)</f>
        <v>0.3501107872931547</v>
      </c>
      <c r="D66" s="811"/>
    </row>
    <row r="67" spans="1:4" ht="21" customHeight="1" x14ac:dyDescent="0.2">
      <c r="A67" s="808"/>
      <c r="B67" s="809"/>
      <c r="C67" s="810"/>
      <c r="D67" s="811"/>
    </row>
    <row r="68" spans="1:4" x14ac:dyDescent="0.2">
      <c r="A68" s="792"/>
    </row>
    <row r="69" spans="1:4" ht="32" customHeight="1" x14ac:dyDescent="0.2">
      <c r="A69" s="825" t="s">
        <v>1249</v>
      </c>
      <c r="B69" s="825"/>
      <c r="C69" s="740" t="s">
        <v>1232</v>
      </c>
      <c r="D69" s="740" t="s">
        <v>1233</v>
      </c>
    </row>
    <row r="70" spans="1:4" ht="16" customHeight="1" x14ac:dyDescent="0.2">
      <c r="A70" s="825"/>
      <c r="B70" s="825"/>
      <c r="C70" s="731">
        <v>63</v>
      </c>
      <c r="D70" s="731">
        <f>26+12</f>
        <v>38</v>
      </c>
    </row>
    <row r="71" spans="1:4" x14ac:dyDescent="0.2">
      <c r="A71" s="825"/>
      <c r="B71" s="825"/>
      <c r="C71" s="1057">
        <f>D70/C70</f>
        <v>0.60317460317460314</v>
      </c>
      <c r="D71" s="1057"/>
    </row>
    <row r="72" spans="1:4" x14ac:dyDescent="0.2">
      <c r="A72" s="792"/>
    </row>
    <row r="73" spans="1:4" x14ac:dyDescent="0.2">
      <c r="A73" s="792"/>
    </row>
    <row r="74" spans="1:4" x14ac:dyDescent="0.2">
      <c r="A74" s="792"/>
    </row>
    <row r="75" spans="1:4" x14ac:dyDescent="0.2">
      <c r="A75" s="792"/>
    </row>
    <row r="76" spans="1:4" x14ac:dyDescent="0.2">
      <c r="A76" s="792"/>
    </row>
    <row r="77" spans="1:4" x14ac:dyDescent="0.2">
      <c r="A77" s="792"/>
    </row>
    <row r="78" spans="1:4" x14ac:dyDescent="0.2">
      <c r="A78" s="792"/>
    </row>
    <row r="79" spans="1:4" x14ac:dyDescent="0.2">
      <c r="A79" s="792"/>
    </row>
    <row r="80" spans="1:4" x14ac:dyDescent="0.2">
      <c r="A80" s="792"/>
    </row>
    <row r="81" spans="1:1" x14ac:dyDescent="0.2">
      <c r="A81" s="792"/>
    </row>
    <row r="82" spans="1:1" x14ac:dyDescent="0.2">
      <c r="A82" s="792"/>
    </row>
    <row r="83" spans="1:1" x14ac:dyDescent="0.2">
      <c r="A83" s="792"/>
    </row>
    <row r="84" spans="1:1" x14ac:dyDescent="0.2">
      <c r="A84" s="792"/>
    </row>
    <row r="85" spans="1:1" x14ac:dyDescent="0.2">
      <c r="A85" s="792"/>
    </row>
    <row r="86" spans="1:1" x14ac:dyDescent="0.2">
      <c r="A86" s="792"/>
    </row>
    <row r="87" spans="1:1" x14ac:dyDescent="0.2">
      <c r="A87" s="792"/>
    </row>
    <row r="88" spans="1:1" x14ac:dyDescent="0.2">
      <c r="A88" s="792"/>
    </row>
    <row r="89" spans="1:1" x14ac:dyDescent="0.2">
      <c r="A89" s="792"/>
    </row>
    <row r="90" spans="1:1" x14ac:dyDescent="0.2">
      <c r="A90" s="792"/>
    </row>
    <row r="91" spans="1:1" x14ac:dyDescent="0.2">
      <c r="A91" s="792"/>
    </row>
    <row r="92" spans="1:1" x14ac:dyDescent="0.2">
      <c r="A92" s="792"/>
    </row>
    <row r="93" spans="1:1" x14ac:dyDescent="0.2">
      <c r="A93" s="792"/>
    </row>
    <row r="94" spans="1:1" x14ac:dyDescent="0.2">
      <c r="A94" s="792"/>
    </row>
    <row r="95" spans="1:1" x14ac:dyDescent="0.2">
      <c r="A95" s="792"/>
    </row>
    <row r="96" spans="1:1" x14ac:dyDescent="0.2">
      <c r="A96" s="792"/>
    </row>
    <row r="97" spans="1:1" x14ac:dyDescent="0.2">
      <c r="A97" s="792"/>
    </row>
    <row r="98" spans="1:1" x14ac:dyDescent="0.2">
      <c r="A98" s="792"/>
    </row>
    <row r="99" spans="1:1" x14ac:dyDescent="0.2">
      <c r="A99" s="792"/>
    </row>
    <row r="100" spans="1:1" x14ac:dyDescent="0.2">
      <c r="A100" s="792"/>
    </row>
    <row r="101" spans="1:1" x14ac:dyDescent="0.2">
      <c r="A101" s="792"/>
    </row>
    <row r="102" spans="1:1" x14ac:dyDescent="0.2">
      <c r="A102" s="792"/>
    </row>
    <row r="103" spans="1:1" x14ac:dyDescent="0.2">
      <c r="A103" s="792"/>
    </row>
    <row r="104" spans="1:1" x14ac:dyDescent="0.2">
      <c r="A104" s="792"/>
    </row>
    <row r="105" spans="1:1" x14ac:dyDescent="0.2">
      <c r="A105" s="792"/>
    </row>
    <row r="106" spans="1:1" x14ac:dyDescent="0.2">
      <c r="A106" s="792"/>
    </row>
    <row r="107" spans="1:1" x14ac:dyDescent="0.2">
      <c r="A107" s="792"/>
    </row>
    <row r="108" spans="1:1" x14ac:dyDescent="0.2">
      <c r="A108" s="792"/>
    </row>
    <row r="109" spans="1:1" x14ac:dyDescent="0.2">
      <c r="A109" s="792"/>
    </row>
    <row r="110" spans="1:1" x14ac:dyDescent="0.2">
      <c r="A110" s="792"/>
    </row>
    <row r="111" spans="1:1" x14ac:dyDescent="0.2">
      <c r="A111" s="792"/>
    </row>
    <row r="112" spans="1:1" x14ac:dyDescent="0.2">
      <c r="A112" s="792"/>
    </row>
    <row r="113" spans="1:1" x14ac:dyDescent="0.2">
      <c r="A113" s="792"/>
    </row>
    <row r="114" spans="1:1" x14ac:dyDescent="0.2">
      <c r="A114" s="792"/>
    </row>
    <row r="115" spans="1:1" x14ac:dyDescent="0.2">
      <c r="A115" s="792"/>
    </row>
    <row r="116" spans="1:1" x14ac:dyDescent="0.2">
      <c r="A116" s="792"/>
    </row>
    <row r="117" spans="1:1" x14ac:dyDescent="0.2">
      <c r="A117" s="792"/>
    </row>
    <row r="118" spans="1:1" x14ac:dyDescent="0.2">
      <c r="A118" s="792"/>
    </row>
    <row r="119" spans="1:1" x14ac:dyDescent="0.2">
      <c r="A119" s="792"/>
    </row>
    <row r="120" spans="1:1" x14ac:dyDescent="0.2">
      <c r="A120" s="792"/>
    </row>
    <row r="121" spans="1:1" x14ac:dyDescent="0.2">
      <c r="A121" s="792"/>
    </row>
    <row r="122" spans="1:1" x14ac:dyDescent="0.2">
      <c r="A122" s="792"/>
    </row>
    <row r="123" spans="1:1" x14ac:dyDescent="0.2">
      <c r="A123" s="792"/>
    </row>
    <row r="124" spans="1:1" x14ac:dyDescent="0.2">
      <c r="A124" s="792"/>
    </row>
    <row r="125" spans="1:1" x14ac:dyDescent="0.2">
      <c r="A125" s="792"/>
    </row>
    <row r="126" spans="1:1" x14ac:dyDescent="0.2">
      <c r="A126" s="792"/>
    </row>
    <row r="127" spans="1:1" x14ac:dyDescent="0.2">
      <c r="A127" s="792"/>
    </row>
    <row r="128" spans="1:1" x14ac:dyDescent="0.2">
      <c r="A128" s="792"/>
    </row>
    <row r="129" spans="1:1" x14ac:dyDescent="0.2">
      <c r="A129" s="792"/>
    </row>
    <row r="130" spans="1:1" x14ac:dyDescent="0.2">
      <c r="A130" s="792"/>
    </row>
    <row r="131" spans="1:1" x14ac:dyDescent="0.2">
      <c r="A131" s="792"/>
    </row>
    <row r="132" spans="1:1" x14ac:dyDescent="0.2">
      <c r="A132" s="792"/>
    </row>
    <row r="133" spans="1:1" x14ac:dyDescent="0.2">
      <c r="A133" s="792"/>
    </row>
    <row r="134" spans="1:1" x14ac:dyDescent="0.2">
      <c r="A134" s="792"/>
    </row>
    <row r="135" spans="1:1" x14ac:dyDescent="0.2">
      <c r="A135" s="792"/>
    </row>
    <row r="136" spans="1:1" x14ac:dyDescent="0.2">
      <c r="A136" s="792"/>
    </row>
    <row r="137" spans="1:1" x14ac:dyDescent="0.2">
      <c r="A137" s="792"/>
    </row>
    <row r="138" spans="1:1" x14ac:dyDescent="0.2">
      <c r="A138" s="792"/>
    </row>
    <row r="139" spans="1:1" x14ac:dyDescent="0.2">
      <c r="A139" s="792"/>
    </row>
    <row r="140" spans="1:1" x14ac:dyDescent="0.2">
      <c r="A140" s="792"/>
    </row>
    <row r="141" spans="1:1" x14ac:dyDescent="0.2">
      <c r="A141" s="792"/>
    </row>
    <row r="142" spans="1:1" x14ac:dyDescent="0.2">
      <c r="A142" s="792"/>
    </row>
    <row r="143" spans="1:1" x14ac:dyDescent="0.2">
      <c r="A143" s="792"/>
    </row>
    <row r="144" spans="1:1" x14ac:dyDescent="0.2">
      <c r="A144" s="792"/>
    </row>
    <row r="145" spans="1:1" x14ac:dyDescent="0.2">
      <c r="A145" s="792"/>
    </row>
    <row r="146" spans="1:1" x14ac:dyDescent="0.2">
      <c r="A146" s="792"/>
    </row>
    <row r="147" spans="1:1" x14ac:dyDescent="0.2">
      <c r="A147" s="792"/>
    </row>
    <row r="148" spans="1:1" x14ac:dyDescent="0.2">
      <c r="A148" s="792"/>
    </row>
    <row r="149" spans="1:1" x14ac:dyDescent="0.2">
      <c r="A149" s="792"/>
    </row>
    <row r="150" spans="1:1" x14ac:dyDescent="0.2">
      <c r="A150" s="792"/>
    </row>
    <row r="151" spans="1:1" x14ac:dyDescent="0.2">
      <c r="A151" s="792"/>
    </row>
    <row r="152" spans="1:1" x14ac:dyDescent="0.2">
      <c r="A152" s="792"/>
    </row>
    <row r="153" spans="1:1" x14ac:dyDescent="0.2">
      <c r="A153" s="792"/>
    </row>
    <row r="154" spans="1:1" x14ac:dyDescent="0.2">
      <c r="A154" s="792"/>
    </row>
    <row r="155" spans="1:1" x14ac:dyDescent="0.2">
      <c r="A155" s="792"/>
    </row>
    <row r="156" spans="1:1" x14ac:dyDescent="0.2">
      <c r="A156" s="792"/>
    </row>
    <row r="157" spans="1:1" x14ac:dyDescent="0.2">
      <c r="A157" s="792"/>
    </row>
    <row r="158" spans="1:1" x14ac:dyDescent="0.2">
      <c r="A158" s="792"/>
    </row>
    <row r="159" spans="1:1" x14ac:dyDescent="0.2">
      <c r="A159" s="792"/>
    </row>
    <row r="160" spans="1:1" x14ac:dyDescent="0.2">
      <c r="A160" s="792"/>
    </row>
    <row r="161" spans="1:1" x14ac:dyDescent="0.2">
      <c r="A161" s="792"/>
    </row>
    <row r="162" spans="1:1" x14ac:dyDescent="0.2">
      <c r="A162" s="792"/>
    </row>
    <row r="163" spans="1:1" x14ac:dyDescent="0.2">
      <c r="A163" s="792"/>
    </row>
    <row r="164" spans="1:1" x14ac:dyDescent="0.2">
      <c r="A164" s="792"/>
    </row>
    <row r="165" spans="1:1" x14ac:dyDescent="0.2">
      <c r="A165" s="792"/>
    </row>
    <row r="166" spans="1:1" x14ac:dyDescent="0.2">
      <c r="A166" s="792"/>
    </row>
    <row r="167" spans="1:1" x14ac:dyDescent="0.2">
      <c r="A167" s="792"/>
    </row>
    <row r="168" spans="1:1" x14ac:dyDescent="0.2">
      <c r="A168" s="792"/>
    </row>
    <row r="169" spans="1:1" x14ac:dyDescent="0.2">
      <c r="A169" s="792"/>
    </row>
    <row r="170" spans="1:1" x14ac:dyDescent="0.2">
      <c r="A170" s="792"/>
    </row>
    <row r="171" spans="1:1" x14ac:dyDescent="0.2">
      <c r="A171" s="792"/>
    </row>
    <row r="172" spans="1:1" x14ac:dyDescent="0.2">
      <c r="A172" s="792"/>
    </row>
    <row r="173" spans="1:1" x14ac:dyDescent="0.2">
      <c r="A173" s="792"/>
    </row>
  </sheetData>
  <protectedRanges>
    <protectedRange sqref="B33" name="Rango1_7"/>
  </protectedRanges>
  <mergeCells count="2">
    <mergeCell ref="A69:B71"/>
    <mergeCell ref="C71:D71"/>
  </mergeCells>
  <dataValidations count="2">
    <dataValidation type="list" allowBlank="1" showInputMessage="1" showErrorMessage="1" sqref="WGN982976:WGN982991 VWR982976:VWR982991 DX65453:DY65471 NT65453:NU65471 XP65453:XQ65471 AHL65453:AHM65471 ARH65453:ARI65471 BBD65453:BBE65471 BKZ65453:BLA65471 BUV65453:BUW65471 CER65453:CES65471 CON65453:COO65471 CYJ65453:CYK65471 DIF65453:DIG65471 DSB65453:DSC65471 EBX65453:EBY65471 ELT65453:ELU65471 EVP65453:EVQ65471 FFL65453:FFM65471 FPH65453:FPI65471 FZD65453:FZE65471 GIZ65453:GJA65471 GSV65453:GSW65471 HCR65453:HCS65471 HMN65453:HMO65471 HWJ65453:HWK65471 IGF65453:IGG65471 IQB65453:IQC65471 IZX65453:IZY65471 JJT65453:JJU65471 JTP65453:JTQ65471 KDL65453:KDM65471 KNH65453:KNI65471 KXD65453:KXE65471 LGZ65453:LHA65471 LQV65453:LQW65471 MAR65453:MAS65471 MKN65453:MKO65471 MUJ65453:MUK65471 NEF65453:NEG65471 NOB65453:NOC65471 NXX65453:NXY65471 OHT65453:OHU65471 ORP65453:ORQ65471 PBL65453:PBM65471 PLH65453:PLI65471 PVD65453:PVE65471 QEZ65453:QFA65471 QOV65453:QOW65471 QYR65453:QYS65471 RIN65453:RIO65471 RSJ65453:RSK65471 SCF65453:SCG65471 SMB65453:SMC65471 SVX65453:SVY65471 TFT65453:TFU65471 TPP65453:TPQ65471 TZL65453:TZM65471 UJH65453:UJI65471 UTD65453:UTE65471 VCZ65453:VDA65471 VMV65453:VMW65471 VWR65453:VWS65471 WGN65453:WGO65471 WQJ65453:WQK65471 DX130989:DY131007 NT130989:NU131007 XP130989:XQ131007 AHL130989:AHM131007 ARH130989:ARI131007 BBD130989:BBE131007 BKZ130989:BLA131007 BUV130989:BUW131007 CER130989:CES131007 CON130989:COO131007 CYJ130989:CYK131007 DIF130989:DIG131007 DSB130989:DSC131007 EBX130989:EBY131007 ELT130989:ELU131007 EVP130989:EVQ131007 FFL130989:FFM131007 FPH130989:FPI131007 FZD130989:FZE131007 GIZ130989:GJA131007 GSV130989:GSW131007 HCR130989:HCS131007 HMN130989:HMO131007 HWJ130989:HWK131007 IGF130989:IGG131007 IQB130989:IQC131007 IZX130989:IZY131007 JJT130989:JJU131007 JTP130989:JTQ131007 KDL130989:KDM131007 KNH130989:KNI131007 KXD130989:KXE131007 LGZ130989:LHA131007 LQV130989:LQW131007 MAR130989:MAS131007 MKN130989:MKO131007 MUJ130989:MUK131007 NEF130989:NEG131007 NOB130989:NOC131007 NXX130989:NXY131007 OHT130989:OHU131007 ORP130989:ORQ131007 PBL130989:PBM131007 PLH130989:PLI131007 PVD130989:PVE131007 QEZ130989:QFA131007 QOV130989:QOW131007 QYR130989:QYS131007 RIN130989:RIO131007 RSJ130989:RSK131007 SCF130989:SCG131007 SMB130989:SMC131007 SVX130989:SVY131007 TFT130989:TFU131007 TPP130989:TPQ131007 TZL130989:TZM131007 UJH130989:UJI131007 UTD130989:UTE131007 VCZ130989:VDA131007 VMV130989:VMW131007 VWR130989:VWS131007 WGN130989:WGO131007 WQJ130989:WQK131007 DX196525:DY196543 NT196525:NU196543 XP196525:XQ196543 AHL196525:AHM196543 ARH196525:ARI196543 BBD196525:BBE196543 BKZ196525:BLA196543 BUV196525:BUW196543 CER196525:CES196543 CON196525:COO196543 CYJ196525:CYK196543 DIF196525:DIG196543 DSB196525:DSC196543 EBX196525:EBY196543 ELT196525:ELU196543 EVP196525:EVQ196543 FFL196525:FFM196543 FPH196525:FPI196543 FZD196525:FZE196543 GIZ196525:GJA196543 GSV196525:GSW196543 HCR196525:HCS196543 HMN196525:HMO196543 HWJ196525:HWK196543 IGF196525:IGG196543 IQB196525:IQC196543 IZX196525:IZY196543 JJT196525:JJU196543 JTP196525:JTQ196543 KDL196525:KDM196543 KNH196525:KNI196543 KXD196525:KXE196543 LGZ196525:LHA196543 LQV196525:LQW196543 MAR196525:MAS196543 MKN196525:MKO196543 MUJ196525:MUK196543 NEF196525:NEG196543 NOB196525:NOC196543 NXX196525:NXY196543 OHT196525:OHU196543 ORP196525:ORQ196543 PBL196525:PBM196543 PLH196525:PLI196543 PVD196525:PVE196543 QEZ196525:QFA196543 QOV196525:QOW196543 QYR196525:QYS196543 RIN196525:RIO196543 RSJ196525:RSK196543 SCF196525:SCG196543 SMB196525:SMC196543 SVX196525:SVY196543 TFT196525:TFU196543 TPP196525:TPQ196543 TZL196525:TZM196543 UJH196525:UJI196543 UTD196525:UTE196543 VCZ196525:VDA196543 VMV196525:VMW196543 VWR196525:VWS196543 WGN196525:WGO196543 WQJ196525:WQK196543 DX262061:DY262079 NT262061:NU262079 XP262061:XQ262079 AHL262061:AHM262079 ARH262061:ARI262079 BBD262061:BBE262079 BKZ262061:BLA262079 BUV262061:BUW262079 CER262061:CES262079 CON262061:COO262079 CYJ262061:CYK262079 DIF262061:DIG262079 DSB262061:DSC262079 EBX262061:EBY262079 ELT262061:ELU262079 EVP262061:EVQ262079 FFL262061:FFM262079 FPH262061:FPI262079 FZD262061:FZE262079 GIZ262061:GJA262079 GSV262061:GSW262079 HCR262061:HCS262079 HMN262061:HMO262079 HWJ262061:HWK262079 IGF262061:IGG262079 IQB262061:IQC262079 IZX262061:IZY262079 JJT262061:JJU262079 JTP262061:JTQ262079 KDL262061:KDM262079 KNH262061:KNI262079 KXD262061:KXE262079 LGZ262061:LHA262079 LQV262061:LQW262079 MAR262061:MAS262079 MKN262061:MKO262079 MUJ262061:MUK262079 NEF262061:NEG262079 NOB262061:NOC262079 NXX262061:NXY262079 OHT262061:OHU262079 ORP262061:ORQ262079 PBL262061:PBM262079 PLH262061:PLI262079 PVD262061:PVE262079 QEZ262061:QFA262079 QOV262061:QOW262079 QYR262061:QYS262079 RIN262061:RIO262079 RSJ262061:RSK262079 SCF262061:SCG262079 SMB262061:SMC262079 SVX262061:SVY262079 TFT262061:TFU262079 TPP262061:TPQ262079 TZL262061:TZM262079 UJH262061:UJI262079 UTD262061:UTE262079 VCZ262061:VDA262079 VMV262061:VMW262079 VWR262061:VWS262079 WGN262061:WGO262079 WQJ262061:WQK262079 DX327597:DY327615 NT327597:NU327615 XP327597:XQ327615 AHL327597:AHM327615 ARH327597:ARI327615 BBD327597:BBE327615 BKZ327597:BLA327615 BUV327597:BUW327615 CER327597:CES327615 CON327597:COO327615 CYJ327597:CYK327615 DIF327597:DIG327615 DSB327597:DSC327615 EBX327597:EBY327615 ELT327597:ELU327615 EVP327597:EVQ327615 FFL327597:FFM327615 FPH327597:FPI327615 FZD327597:FZE327615 GIZ327597:GJA327615 GSV327597:GSW327615 HCR327597:HCS327615 HMN327597:HMO327615 HWJ327597:HWK327615 IGF327597:IGG327615 IQB327597:IQC327615 IZX327597:IZY327615 JJT327597:JJU327615 JTP327597:JTQ327615 KDL327597:KDM327615 KNH327597:KNI327615 KXD327597:KXE327615 LGZ327597:LHA327615 LQV327597:LQW327615 MAR327597:MAS327615 MKN327597:MKO327615 MUJ327597:MUK327615 NEF327597:NEG327615 NOB327597:NOC327615 NXX327597:NXY327615 OHT327597:OHU327615 ORP327597:ORQ327615 PBL327597:PBM327615 PLH327597:PLI327615 PVD327597:PVE327615 QEZ327597:QFA327615 QOV327597:QOW327615 QYR327597:QYS327615 RIN327597:RIO327615 RSJ327597:RSK327615 SCF327597:SCG327615 SMB327597:SMC327615 SVX327597:SVY327615 TFT327597:TFU327615 TPP327597:TPQ327615 TZL327597:TZM327615 UJH327597:UJI327615 UTD327597:UTE327615 VCZ327597:VDA327615 VMV327597:VMW327615 VWR327597:VWS327615 WGN327597:WGO327615 WQJ327597:WQK327615 DX393133:DY393151 NT393133:NU393151 XP393133:XQ393151 AHL393133:AHM393151 ARH393133:ARI393151 BBD393133:BBE393151 BKZ393133:BLA393151 BUV393133:BUW393151 CER393133:CES393151 CON393133:COO393151 CYJ393133:CYK393151 DIF393133:DIG393151 DSB393133:DSC393151 EBX393133:EBY393151 ELT393133:ELU393151 EVP393133:EVQ393151 FFL393133:FFM393151 FPH393133:FPI393151 FZD393133:FZE393151 GIZ393133:GJA393151 GSV393133:GSW393151 HCR393133:HCS393151 HMN393133:HMO393151 HWJ393133:HWK393151 IGF393133:IGG393151 IQB393133:IQC393151 IZX393133:IZY393151 JJT393133:JJU393151 JTP393133:JTQ393151 KDL393133:KDM393151 KNH393133:KNI393151 KXD393133:KXE393151 LGZ393133:LHA393151 LQV393133:LQW393151 MAR393133:MAS393151 MKN393133:MKO393151 MUJ393133:MUK393151 NEF393133:NEG393151 NOB393133:NOC393151 NXX393133:NXY393151 OHT393133:OHU393151 ORP393133:ORQ393151 PBL393133:PBM393151 PLH393133:PLI393151 PVD393133:PVE393151 QEZ393133:QFA393151 QOV393133:QOW393151 QYR393133:QYS393151 RIN393133:RIO393151 RSJ393133:RSK393151 SCF393133:SCG393151 SMB393133:SMC393151 SVX393133:SVY393151 TFT393133:TFU393151 TPP393133:TPQ393151 TZL393133:TZM393151 UJH393133:UJI393151 UTD393133:UTE393151 VCZ393133:VDA393151 VMV393133:VMW393151 VWR393133:VWS393151 WGN393133:WGO393151 WQJ393133:WQK393151 DX458669:DY458687 NT458669:NU458687 XP458669:XQ458687 AHL458669:AHM458687 ARH458669:ARI458687 BBD458669:BBE458687 BKZ458669:BLA458687 BUV458669:BUW458687 CER458669:CES458687 CON458669:COO458687 CYJ458669:CYK458687 DIF458669:DIG458687 DSB458669:DSC458687 EBX458669:EBY458687 ELT458669:ELU458687 EVP458669:EVQ458687 FFL458669:FFM458687 FPH458669:FPI458687 FZD458669:FZE458687 GIZ458669:GJA458687 GSV458669:GSW458687 HCR458669:HCS458687 HMN458669:HMO458687 HWJ458669:HWK458687 IGF458669:IGG458687 IQB458669:IQC458687 IZX458669:IZY458687 JJT458669:JJU458687 JTP458669:JTQ458687 KDL458669:KDM458687 KNH458669:KNI458687 KXD458669:KXE458687 LGZ458669:LHA458687 LQV458669:LQW458687 MAR458669:MAS458687 MKN458669:MKO458687 MUJ458669:MUK458687 NEF458669:NEG458687 NOB458669:NOC458687 NXX458669:NXY458687 OHT458669:OHU458687 ORP458669:ORQ458687 PBL458669:PBM458687 PLH458669:PLI458687 PVD458669:PVE458687 QEZ458669:QFA458687 QOV458669:QOW458687 QYR458669:QYS458687 RIN458669:RIO458687 RSJ458669:RSK458687 SCF458669:SCG458687 SMB458669:SMC458687 SVX458669:SVY458687 TFT458669:TFU458687 TPP458669:TPQ458687 TZL458669:TZM458687 UJH458669:UJI458687 UTD458669:UTE458687 VCZ458669:VDA458687 VMV458669:VMW458687 VWR458669:VWS458687 WGN458669:WGO458687 WQJ458669:WQK458687 DX524205:DY524223 NT524205:NU524223 XP524205:XQ524223 AHL524205:AHM524223 ARH524205:ARI524223 BBD524205:BBE524223 BKZ524205:BLA524223 BUV524205:BUW524223 CER524205:CES524223 CON524205:COO524223 CYJ524205:CYK524223 DIF524205:DIG524223 DSB524205:DSC524223 EBX524205:EBY524223 ELT524205:ELU524223 EVP524205:EVQ524223 FFL524205:FFM524223 FPH524205:FPI524223 FZD524205:FZE524223 GIZ524205:GJA524223 GSV524205:GSW524223 HCR524205:HCS524223 HMN524205:HMO524223 HWJ524205:HWK524223 IGF524205:IGG524223 IQB524205:IQC524223 IZX524205:IZY524223 JJT524205:JJU524223 JTP524205:JTQ524223 KDL524205:KDM524223 KNH524205:KNI524223 KXD524205:KXE524223 LGZ524205:LHA524223 LQV524205:LQW524223 MAR524205:MAS524223 MKN524205:MKO524223 MUJ524205:MUK524223 NEF524205:NEG524223 NOB524205:NOC524223 NXX524205:NXY524223 OHT524205:OHU524223 ORP524205:ORQ524223 PBL524205:PBM524223 PLH524205:PLI524223 PVD524205:PVE524223 QEZ524205:QFA524223 QOV524205:QOW524223 QYR524205:QYS524223 RIN524205:RIO524223 RSJ524205:RSK524223 SCF524205:SCG524223 SMB524205:SMC524223 SVX524205:SVY524223 TFT524205:TFU524223 TPP524205:TPQ524223 TZL524205:TZM524223 UJH524205:UJI524223 UTD524205:UTE524223 VCZ524205:VDA524223 VMV524205:VMW524223 VWR524205:VWS524223 WGN524205:WGO524223 WQJ524205:WQK524223 DX589741:DY589759 NT589741:NU589759 XP589741:XQ589759 AHL589741:AHM589759 ARH589741:ARI589759 BBD589741:BBE589759 BKZ589741:BLA589759 BUV589741:BUW589759 CER589741:CES589759 CON589741:COO589759 CYJ589741:CYK589759 DIF589741:DIG589759 DSB589741:DSC589759 EBX589741:EBY589759 ELT589741:ELU589759 EVP589741:EVQ589759 FFL589741:FFM589759 FPH589741:FPI589759 FZD589741:FZE589759 GIZ589741:GJA589759 GSV589741:GSW589759 HCR589741:HCS589759 HMN589741:HMO589759 HWJ589741:HWK589759 IGF589741:IGG589759 IQB589741:IQC589759 IZX589741:IZY589759 JJT589741:JJU589759 JTP589741:JTQ589759 KDL589741:KDM589759 KNH589741:KNI589759 KXD589741:KXE589759 LGZ589741:LHA589759 LQV589741:LQW589759 MAR589741:MAS589759 MKN589741:MKO589759 MUJ589741:MUK589759 NEF589741:NEG589759 NOB589741:NOC589759 NXX589741:NXY589759 OHT589741:OHU589759 ORP589741:ORQ589759 PBL589741:PBM589759 PLH589741:PLI589759 PVD589741:PVE589759 QEZ589741:QFA589759 QOV589741:QOW589759 QYR589741:QYS589759 RIN589741:RIO589759 RSJ589741:RSK589759 SCF589741:SCG589759 SMB589741:SMC589759 SVX589741:SVY589759 TFT589741:TFU589759 TPP589741:TPQ589759 TZL589741:TZM589759 UJH589741:UJI589759 UTD589741:UTE589759 VCZ589741:VDA589759 VMV589741:VMW589759 VWR589741:VWS589759 WGN589741:WGO589759 WQJ589741:WQK589759 DX655277:DY655295 NT655277:NU655295 XP655277:XQ655295 AHL655277:AHM655295 ARH655277:ARI655295 BBD655277:BBE655295 BKZ655277:BLA655295 BUV655277:BUW655295 CER655277:CES655295 CON655277:COO655295 CYJ655277:CYK655295 DIF655277:DIG655295 DSB655277:DSC655295 EBX655277:EBY655295 ELT655277:ELU655295 EVP655277:EVQ655295 FFL655277:FFM655295 FPH655277:FPI655295 FZD655277:FZE655295 GIZ655277:GJA655295 GSV655277:GSW655295 HCR655277:HCS655295 HMN655277:HMO655295 HWJ655277:HWK655295 IGF655277:IGG655295 IQB655277:IQC655295 IZX655277:IZY655295 JJT655277:JJU655295 JTP655277:JTQ655295 KDL655277:KDM655295 KNH655277:KNI655295 KXD655277:KXE655295 LGZ655277:LHA655295 LQV655277:LQW655295 MAR655277:MAS655295 MKN655277:MKO655295 MUJ655277:MUK655295 NEF655277:NEG655295 NOB655277:NOC655295 NXX655277:NXY655295 OHT655277:OHU655295 ORP655277:ORQ655295 PBL655277:PBM655295 PLH655277:PLI655295 PVD655277:PVE655295 QEZ655277:QFA655295 QOV655277:QOW655295 QYR655277:QYS655295 RIN655277:RIO655295 RSJ655277:RSK655295 SCF655277:SCG655295 SMB655277:SMC655295 SVX655277:SVY655295 TFT655277:TFU655295 TPP655277:TPQ655295 TZL655277:TZM655295 UJH655277:UJI655295 UTD655277:UTE655295 VCZ655277:VDA655295 VMV655277:VMW655295 VWR655277:VWS655295 WGN655277:WGO655295 WQJ655277:WQK655295 DX720813:DY720831 NT720813:NU720831 XP720813:XQ720831 AHL720813:AHM720831 ARH720813:ARI720831 BBD720813:BBE720831 BKZ720813:BLA720831 BUV720813:BUW720831 CER720813:CES720831 CON720813:COO720831 CYJ720813:CYK720831 DIF720813:DIG720831 DSB720813:DSC720831 EBX720813:EBY720831 ELT720813:ELU720831 EVP720813:EVQ720831 FFL720813:FFM720831 FPH720813:FPI720831 FZD720813:FZE720831 GIZ720813:GJA720831 GSV720813:GSW720831 HCR720813:HCS720831 HMN720813:HMO720831 HWJ720813:HWK720831 IGF720813:IGG720831 IQB720813:IQC720831 IZX720813:IZY720831 JJT720813:JJU720831 JTP720813:JTQ720831 KDL720813:KDM720831 KNH720813:KNI720831 KXD720813:KXE720831 LGZ720813:LHA720831 LQV720813:LQW720831 MAR720813:MAS720831 MKN720813:MKO720831 MUJ720813:MUK720831 NEF720813:NEG720831 NOB720813:NOC720831 NXX720813:NXY720831 OHT720813:OHU720831 ORP720813:ORQ720831 PBL720813:PBM720831 PLH720813:PLI720831 PVD720813:PVE720831 QEZ720813:QFA720831 QOV720813:QOW720831 QYR720813:QYS720831 RIN720813:RIO720831 RSJ720813:RSK720831 SCF720813:SCG720831 SMB720813:SMC720831 SVX720813:SVY720831 TFT720813:TFU720831 TPP720813:TPQ720831 TZL720813:TZM720831 UJH720813:UJI720831 UTD720813:UTE720831 VCZ720813:VDA720831 VMV720813:VMW720831 VWR720813:VWS720831 WGN720813:WGO720831 WQJ720813:WQK720831 DX786349:DY786367 NT786349:NU786367 XP786349:XQ786367 AHL786349:AHM786367 ARH786349:ARI786367 BBD786349:BBE786367 BKZ786349:BLA786367 BUV786349:BUW786367 CER786349:CES786367 CON786349:COO786367 CYJ786349:CYK786367 DIF786349:DIG786367 DSB786349:DSC786367 EBX786349:EBY786367 ELT786349:ELU786367 EVP786349:EVQ786367 FFL786349:FFM786367 FPH786349:FPI786367 FZD786349:FZE786367 GIZ786349:GJA786367 GSV786349:GSW786367 HCR786349:HCS786367 HMN786349:HMO786367 HWJ786349:HWK786367 IGF786349:IGG786367 IQB786349:IQC786367 IZX786349:IZY786367 JJT786349:JJU786367 JTP786349:JTQ786367 KDL786349:KDM786367 KNH786349:KNI786367 KXD786349:KXE786367 LGZ786349:LHA786367 LQV786349:LQW786367 MAR786349:MAS786367 MKN786349:MKO786367 MUJ786349:MUK786367 NEF786349:NEG786367 NOB786349:NOC786367 NXX786349:NXY786367 OHT786349:OHU786367 ORP786349:ORQ786367 PBL786349:PBM786367 PLH786349:PLI786367 PVD786349:PVE786367 QEZ786349:QFA786367 QOV786349:QOW786367 QYR786349:QYS786367 RIN786349:RIO786367 RSJ786349:RSK786367 SCF786349:SCG786367 SMB786349:SMC786367 SVX786349:SVY786367 TFT786349:TFU786367 TPP786349:TPQ786367 TZL786349:TZM786367 UJH786349:UJI786367 UTD786349:UTE786367 VCZ786349:VDA786367 VMV786349:VMW786367 VWR786349:VWS786367 WGN786349:WGO786367 WQJ786349:WQK786367 DX851885:DY851903 NT851885:NU851903 XP851885:XQ851903 AHL851885:AHM851903 ARH851885:ARI851903 BBD851885:BBE851903 BKZ851885:BLA851903 BUV851885:BUW851903 CER851885:CES851903 CON851885:COO851903 CYJ851885:CYK851903 DIF851885:DIG851903 DSB851885:DSC851903 EBX851885:EBY851903 ELT851885:ELU851903 EVP851885:EVQ851903 FFL851885:FFM851903 FPH851885:FPI851903 FZD851885:FZE851903 GIZ851885:GJA851903 GSV851885:GSW851903 HCR851885:HCS851903 HMN851885:HMO851903 HWJ851885:HWK851903 IGF851885:IGG851903 IQB851885:IQC851903 IZX851885:IZY851903 JJT851885:JJU851903 JTP851885:JTQ851903 KDL851885:KDM851903 KNH851885:KNI851903 KXD851885:KXE851903 LGZ851885:LHA851903 LQV851885:LQW851903 MAR851885:MAS851903 MKN851885:MKO851903 MUJ851885:MUK851903 NEF851885:NEG851903 NOB851885:NOC851903 NXX851885:NXY851903 OHT851885:OHU851903 ORP851885:ORQ851903 PBL851885:PBM851903 PLH851885:PLI851903 PVD851885:PVE851903 QEZ851885:QFA851903 QOV851885:QOW851903 QYR851885:QYS851903 RIN851885:RIO851903 RSJ851885:RSK851903 SCF851885:SCG851903 SMB851885:SMC851903 SVX851885:SVY851903 TFT851885:TFU851903 TPP851885:TPQ851903 TZL851885:TZM851903 UJH851885:UJI851903 UTD851885:UTE851903 VCZ851885:VDA851903 VMV851885:VMW851903 VWR851885:VWS851903 WGN851885:WGO851903 WQJ851885:WQK851903 DX917421:DY917439 NT917421:NU917439 XP917421:XQ917439 AHL917421:AHM917439 ARH917421:ARI917439 BBD917421:BBE917439 BKZ917421:BLA917439 BUV917421:BUW917439 CER917421:CES917439 CON917421:COO917439 CYJ917421:CYK917439 DIF917421:DIG917439 DSB917421:DSC917439 EBX917421:EBY917439 ELT917421:ELU917439 EVP917421:EVQ917439 FFL917421:FFM917439 FPH917421:FPI917439 FZD917421:FZE917439 GIZ917421:GJA917439 GSV917421:GSW917439 HCR917421:HCS917439 HMN917421:HMO917439 HWJ917421:HWK917439 IGF917421:IGG917439 IQB917421:IQC917439 IZX917421:IZY917439 JJT917421:JJU917439 JTP917421:JTQ917439 KDL917421:KDM917439 KNH917421:KNI917439 KXD917421:KXE917439 LGZ917421:LHA917439 LQV917421:LQW917439 MAR917421:MAS917439 MKN917421:MKO917439 MUJ917421:MUK917439 NEF917421:NEG917439 NOB917421:NOC917439 NXX917421:NXY917439 OHT917421:OHU917439 ORP917421:ORQ917439 PBL917421:PBM917439 PLH917421:PLI917439 PVD917421:PVE917439 QEZ917421:QFA917439 QOV917421:QOW917439 QYR917421:QYS917439 RIN917421:RIO917439 RSJ917421:RSK917439 SCF917421:SCG917439 SMB917421:SMC917439 SVX917421:SVY917439 TFT917421:TFU917439 TPP917421:TPQ917439 TZL917421:TZM917439 UJH917421:UJI917439 UTD917421:UTE917439 VCZ917421:VDA917439 VMV917421:VMW917439 VWR917421:VWS917439 WGN917421:WGO917439 WQJ917421:WQK917439 DX982957:DY982975 NT982957:NU982975 XP982957:XQ982975 AHL982957:AHM982975 ARH982957:ARI982975 BBD982957:BBE982975 BKZ982957:BLA982975 BUV982957:BUW982975 CER982957:CES982975 CON982957:COO982975 CYJ982957:CYK982975 DIF982957:DIG982975 DSB982957:DSC982975 EBX982957:EBY982975 ELT982957:ELU982975 EVP982957:EVQ982975 FFL982957:FFM982975 FPH982957:FPI982975 FZD982957:FZE982975 GIZ982957:GJA982975 GSV982957:GSW982975 HCR982957:HCS982975 HMN982957:HMO982975 HWJ982957:HWK982975 IGF982957:IGG982975 IQB982957:IQC982975 IZX982957:IZY982975 JJT982957:JJU982975 JTP982957:JTQ982975 KDL982957:KDM982975 KNH982957:KNI982975 KXD982957:KXE982975 LGZ982957:LHA982975 LQV982957:LQW982975 MAR982957:MAS982975 MKN982957:MKO982975 MUJ982957:MUK982975 NEF982957:NEG982975 NOB982957:NOC982975 NXX982957:NXY982975 OHT982957:OHU982975 ORP982957:ORQ982975 PBL982957:PBM982975 PLH982957:PLI982975 PVD982957:PVE982975 QEZ982957:QFA982975 QOV982957:QOW982975 QYR982957:QYS982975 RIN982957:RIO982975 RSJ982957:RSK982975 SCF982957:SCG982975 SMB982957:SMC982975 SVX982957:SVY982975 TFT982957:TFU982975 TPP982957:TPQ982975 TZL982957:TZM982975 UJH982957:UJI982975 UTD982957:UTE982975 VCZ982957:VDA982975 VMV982957:VMW982975 VWR982957:VWS982975 WGN982957:WGO982975 WQJ982957:WQK982975 DY65472:DY65481 NU65472:NU65481 XQ65472:XQ65481 AHM65472:AHM65481 ARI65472:ARI65481 BBE65472:BBE65481 BLA65472:BLA65481 BUW65472:BUW65481 CES65472:CES65481 COO65472:COO65481 CYK65472:CYK65481 DIG65472:DIG65481 DSC65472:DSC65481 EBY65472:EBY65481 ELU65472:ELU65481 EVQ65472:EVQ65481 FFM65472:FFM65481 FPI65472:FPI65481 FZE65472:FZE65481 GJA65472:GJA65481 GSW65472:GSW65481 HCS65472:HCS65481 HMO65472:HMO65481 HWK65472:HWK65481 IGG65472:IGG65481 IQC65472:IQC65481 IZY65472:IZY65481 JJU65472:JJU65481 JTQ65472:JTQ65481 KDM65472:KDM65481 KNI65472:KNI65481 KXE65472:KXE65481 LHA65472:LHA65481 LQW65472:LQW65481 MAS65472:MAS65481 MKO65472:MKO65481 MUK65472:MUK65481 NEG65472:NEG65481 NOC65472:NOC65481 NXY65472:NXY65481 OHU65472:OHU65481 ORQ65472:ORQ65481 PBM65472:PBM65481 PLI65472:PLI65481 PVE65472:PVE65481 QFA65472:QFA65481 QOW65472:QOW65481 QYS65472:QYS65481 RIO65472:RIO65481 RSK65472:RSK65481 SCG65472:SCG65481 SMC65472:SMC65481 SVY65472:SVY65481 TFU65472:TFU65481 TPQ65472:TPQ65481 TZM65472:TZM65481 UJI65472:UJI65481 UTE65472:UTE65481 VDA65472:VDA65481 VMW65472:VMW65481 VWS65472:VWS65481 WGO65472:WGO65481 WQK65472:WQK65481 DY131008:DY131017 NU131008:NU131017 XQ131008:XQ131017 AHM131008:AHM131017 ARI131008:ARI131017 BBE131008:BBE131017 BLA131008:BLA131017 BUW131008:BUW131017 CES131008:CES131017 COO131008:COO131017 CYK131008:CYK131017 DIG131008:DIG131017 DSC131008:DSC131017 EBY131008:EBY131017 ELU131008:ELU131017 EVQ131008:EVQ131017 FFM131008:FFM131017 FPI131008:FPI131017 FZE131008:FZE131017 GJA131008:GJA131017 GSW131008:GSW131017 HCS131008:HCS131017 HMO131008:HMO131017 HWK131008:HWK131017 IGG131008:IGG131017 IQC131008:IQC131017 IZY131008:IZY131017 JJU131008:JJU131017 JTQ131008:JTQ131017 KDM131008:KDM131017 KNI131008:KNI131017 KXE131008:KXE131017 LHA131008:LHA131017 LQW131008:LQW131017 MAS131008:MAS131017 MKO131008:MKO131017 MUK131008:MUK131017 NEG131008:NEG131017 NOC131008:NOC131017 NXY131008:NXY131017 OHU131008:OHU131017 ORQ131008:ORQ131017 PBM131008:PBM131017 PLI131008:PLI131017 PVE131008:PVE131017 QFA131008:QFA131017 QOW131008:QOW131017 QYS131008:QYS131017 RIO131008:RIO131017 RSK131008:RSK131017 SCG131008:SCG131017 SMC131008:SMC131017 SVY131008:SVY131017 TFU131008:TFU131017 TPQ131008:TPQ131017 TZM131008:TZM131017 UJI131008:UJI131017 UTE131008:UTE131017 VDA131008:VDA131017 VMW131008:VMW131017 VWS131008:VWS131017 WGO131008:WGO131017 WQK131008:WQK131017 DY196544:DY196553 NU196544:NU196553 XQ196544:XQ196553 AHM196544:AHM196553 ARI196544:ARI196553 BBE196544:BBE196553 BLA196544:BLA196553 BUW196544:BUW196553 CES196544:CES196553 COO196544:COO196553 CYK196544:CYK196553 DIG196544:DIG196553 DSC196544:DSC196553 EBY196544:EBY196553 ELU196544:ELU196553 EVQ196544:EVQ196553 FFM196544:FFM196553 FPI196544:FPI196553 FZE196544:FZE196553 GJA196544:GJA196553 GSW196544:GSW196553 HCS196544:HCS196553 HMO196544:HMO196553 HWK196544:HWK196553 IGG196544:IGG196553 IQC196544:IQC196553 IZY196544:IZY196553 JJU196544:JJU196553 JTQ196544:JTQ196553 KDM196544:KDM196553 KNI196544:KNI196553 KXE196544:KXE196553 LHA196544:LHA196553 LQW196544:LQW196553 MAS196544:MAS196553 MKO196544:MKO196553 MUK196544:MUK196553 NEG196544:NEG196553 NOC196544:NOC196553 NXY196544:NXY196553 OHU196544:OHU196553 ORQ196544:ORQ196553 PBM196544:PBM196553 PLI196544:PLI196553 PVE196544:PVE196553 QFA196544:QFA196553 QOW196544:QOW196553 QYS196544:QYS196553 RIO196544:RIO196553 RSK196544:RSK196553 SCG196544:SCG196553 SMC196544:SMC196553 SVY196544:SVY196553 TFU196544:TFU196553 TPQ196544:TPQ196553 TZM196544:TZM196553 UJI196544:UJI196553 UTE196544:UTE196553 VDA196544:VDA196553 VMW196544:VMW196553 VWS196544:VWS196553 WGO196544:WGO196553 WQK196544:WQK196553 DY262080:DY262089 NU262080:NU262089 XQ262080:XQ262089 AHM262080:AHM262089 ARI262080:ARI262089 BBE262080:BBE262089 BLA262080:BLA262089 BUW262080:BUW262089 CES262080:CES262089 COO262080:COO262089 CYK262080:CYK262089 DIG262080:DIG262089 DSC262080:DSC262089 EBY262080:EBY262089 ELU262080:ELU262089 EVQ262080:EVQ262089 FFM262080:FFM262089 FPI262080:FPI262089 FZE262080:FZE262089 GJA262080:GJA262089 GSW262080:GSW262089 HCS262080:HCS262089 HMO262080:HMO262089 HWK262080:HWK262089 IGG262080:IGG262089 IQC262080:IQC262089 IZY262080:IZY262089 JJU262080:JJU262089 JTQ262080:JTQ262089 KDM262080:KDM262089 KNI262080:KNI262089 KXE262080:KXE262089 LHA262080:LHA262089 LQW262080:LQW262089 MAS262080:MAS262089 MKO262080:MKO262089 MUK262080:MUK262089 NEG262080:NEG262089 NOC262080:NOC262089 NXY262080:NXY262089 OHU262080:OHU262089 ORQ262080:ORQ262089 PBM262080:PBM262089 PLI262080:PLI262089 PVE262080:PVE262089 QFA262080:QFA262089 QOW262080:QOW262089 QYS262080:QYS262089 RIO262080:RIO262089 RSK262080:RSK262089 SCG262080:SCG262089 SMC262080:SMC262089 SVY262080:SVY262089 TFU262080:TFU262089 TPQ262080:TPQ262089 TZM262080:TZM262089 UJI262080:UJI262089 UTE262080:UTE262089 VDA262080:VDA262089 VMW262080:VMW262089 VWS262080:VWS262089 WGO262080:WGO262089 WQK262080:WQK262089 DY327616:DY327625 NU327616:NU327625 XQ327616:XQ327625 AHM327616:AHM327625 ARI327616:ARI327625 BBE327616:BBE327625 BLA327616:BLA327625 BUW327616:BUW327625 CES327616:CES327625 COO327616:COO327625 CYK327616:CYK327625 DIG327616:DIG327625 DSC327616:DSC327625 EBY327616:EBY327625 ELU327616:ELU327625 EVQ327616:EVQ327625 FFM327616:FFM327625 FPI327616:FPI327625 FZE327616:FZE327625 GJA327616:GJA327625 GSW327616:GSW327625 HCS327616:HCS327625 HMO327616:HMO327625 HWK327616:HWK327625 IGG327616:IGG327625 IQC327616:IQC327625 IZY327616:IZY327625 JJU327616:JJU327625 JTQ327616:JTQ327625 KDM327616:KDM327625 KNI327616:KNI327625 KXE327616:KXE327625 LHA327616:LHA327625 LQW327616:LQW327625 MAS327616:MAS327625 MKO327616:MKO327625 MUK327616:MUK327625 NEG327616:NEG327625 NOC327616:NOC327625 NXY327616:NXY327625 OHU327616:OHU327625 ORQ327616:ORQ327625 PBM327616:PBM327625 PLI327616:PLI327625 PVE327616:PVE327625 QFA327616:QFA327625 QOW327616:QOW327625 QYS327616:QYS327625 RIO327616:RIO327625 RSK327616:RSK327625 SCG327616:SCG327625 SMC327616:SMC327625 SVY327616:SVY327625 TFU327616:TFU327625 TPQ327616:TPQ327625 TZM327616:TZM327625 UJI327616:UJI327625 UTE327616:UTE327625 VDA327616:VDA327625 VMW327616:VMW327625 VWS327616:VWS327625 WGO327616:WGO327625 WQK327616:WQK327625 DY393152:DY393161 NU393152:NU393161 XQ393152:XQ393161 AHM393152:AHM393161 ARI393152:ARI393161 BBE393152:BBE393161 BLA393152:BLA393161 BUW393152:BUW393161 CES393152:CES393161 COO393152:COO393161 CYK393152:CYK393161 DIG393152:DIG393161 DSC393152:DSC393161 EBY393152:EBY393161 ELU393152:ELU393161 EVQ393152:EVQ393161 FFM393152:FFM393161 FPI393152:FPI393161 FZE393152:FZE393161 GJA393152:GJA393161 GSW393152:GSW393161 HCS393152:HCS393161 HMO393152:HMO393161 HWK393152:HWK393161 IGG393152:IGG393161 IQC393152:IQC393161 IZY393152:IZY393161 JJU393152:JJU393161 JTQ393152:JTQ393161 KDM393152:KDM393161 KNI393152:KNI393161 KXE393152:KXE393161 LHA393152:LHA393161 LQW393152:LQW393161 MAS393152:MAS393161 MKO393152:MKO393161 MUK393152:MUK393161 NEG393152:NEG393161 NOC393152:NOC393161 NXY393152:NXY393161 OHU393152:OHU393161 ORQ393152:ORQ393161 PBM393152:PBM393161 PLI393152:PLI393161 PVE393152:PVE393161 QFA393152:QFA393161 QOW393152:QOW393161 QYS393152:QYS393161 RIO393152:RIO393161 RSK393152:RSK393161 SCG393152:SCG393161 SMC393152:SMC393161 SVY393152:SVY393161 TFU393152:TFU393161 TPQ393152:TPQ393161 TZM393152:TZM393161 UJI393152:UJI393161 UTE393152:UTE393161 VDA393152:VDA393161 VMW393152:VMW393161 VWS393152:VWS393161 WGO393152:WGO393161 WQK393152:WQK393161 DY458688:DY458697 NU458688:NU458697 XQ458688:XQ458697 AHM458688:AHM458697 ARI458688:ARI458697 BBE458688:BBE458697 BLA458688:BLA458697 BUW458688:BUW458697 CES458688:CES458697 COO458688:COO458697 CYK458688:CYK458697 DIG458688:DIG458697 DSC458688:DSC458697 EBY458688:EBY458697 ELU458688:ELU458697 EVQ458688:EVQ458697 FFM458688:FFM458697 FPI458688:FPI458697 FZE458688:FZE458697 GJA458688:GJA458697 GSW458688:GSW458697 HCS458688:HCS458697 HMO458688:HMO458697 HWK458688:HWK458697 IGG458688:IGG458697 IQC458688:IQC458697 IZY458688:IZY458697 JJU458688:JJU458697 JTQ458688:JTQ458697 KDM458688:KDM458697 KNI458688:KNI458697 KXE458688:KXE458697 LHA458688:LHA458697 LQW458688:LQW458697 MAS458688:MAS458697 MKO458688:MKO458697 MUK458688:MUK458697 NEG458688:NEG458697 NOC458688:NOC458697 NXY458688:NXY458697 OHU458688:OHU458697 ORQ458688:ORQ458697 PBM458688:PBM458697 PLI458688:PLI458697 PVE458688:PVE458697 QFA458688:QFA458697 QOW458688:QOW458697 QYS458688:QYS458697 RIO458688:RIO458697 RSK458688:RSK458697 SCG458688:SCG458697 SMC458688:SMC458697 SVY458688:SVY458697 TFU458688:TFU458697 TPQ458688:TPQ458697 TZM458688:TZM458697 UJI458688:UJI458697 UTE458688:UTE458697 VDA458688:VDA458697 VMW458688:VMW458697 VWS458688:VWS458697 WGO458688:WGO458697 WQK458688:WQK458697 DY524224:DY524233 NU524224:NU524233 XQ524224:XQ524233 AHM524224:AHM524233 ARI524224:ARI524233 BBE524224:BBE524233 BLA524224:BLA524233 BUW524224:BUW524233 CES524224:CES524233 COO524224:COO524233 CYK524224:CYK524233 DIG524224:DIG524233 DSC524224:DSC524233 EBY524224:EBY524233 ELU524224:ELU524233 EVQ524224:EVQ524233 FFM524224:FFM524233 FPI524224:FPI524233 FZE524224:FZE524233 GJA524224:GJA524233 GSW524224:GSW524233 HCS524224:HCS524233 HMO524224:HMO524233 HWK524224:HWK524233 IGG524224:IGG524233 IQC524224:IQC524233 IZY524224:IZY524233 JJU524224:JJU524233 JTQ524224:JTQ524233 KDM524224:KDM524233 KNI524224:KNI524233 KXE524224:KXE524233 LHA524224:LHA524233 LQW524224:LQW524233 MAS524224:MAS524233 MKO524224:MKO524233 MUK524224:MUK524233 NEG524224:NEG524233 NOC524224:NOC524233 NXY524224:NXY524233 OHU524224:OHU524233 ORQ524224:ORQ524233 PBM524224:PBM524233 PLI524224:PLI524233 PVE524224:PVE524233 QFA524224:QFA524233 QOW524224:QOW524233 QYS524224:QYS524233 RIO524224:RIO524233 RSK524224:RSK524233 SCG524224:SCG524233 SMC524224:SMC524233 SVY524224:SVY524233 TFU524224:TFU524233 TPQ524224:TPQ524233 TZM524224:TZM524233 UJI524224:UJI524233 UTE524224:UTE524233 VDA524224:VDA524233 VMW524224:VMW524233 VWS524224:VWS524233 WGO524224:WGO524233 WQK524224:WQK524233 DY589760:DY589769 NU589760:NU589769 XQ589760:XQ589769 AHM589760:AHM589769 ARI589760:ARI589769 BBE589760:BBE589769 BLA589760:BLA589769 BUW589760:BUW589769 CES589760:CES589769 COO589760:COO589769 CYK589760:CYK589769 DIG589760:DIG589769 DSC589760:DSC589769 EBY589760:EBY589769 ELU589760:ELU589769 EVQ589760:EVQ589769 FFM589760:FFM589769 FPI589760:FPI589769 FZE589760:FZE589769 GJA589760:GJA589769 GSW589760:GSW589769 HCS589760:HCS589769 HMO589760:HMO589769 HWK589760:HWK589769 IGG589760:IGG589769 IQC589760:IQC589769 IZY589760:IZY589769 JJU589760:JJU589769 JTQ589760:JTQ589769 KDM589760:KDM589769 KNI589760:KNI589769 KXE589760:KXE589769 LHA589760:LHA589769 LQW589760:LQW589769 MAS589760:MAS589769 MKO589760:MKO589769 MUK589760:MUK589769 NEG589760:NEG589769 NOC589760:NOC589769 NXY589760:NXY589769 OHU589760:OHU589769 ORQ589760:ORQ589769 PBM589760:PBM589769 PLI589760:PLI589769 PVE589760:PVE589769 QFA589760:QFA589769 QOW589760:QOW589769 QYS589760:QYS589769 RIO589760:RIO589769 RSK589760:RSK589769 SCG589760:SCG589769 SMC589760:SMC589769 SVY589760:SVY589769 TFU589760:TFU589769 TPQ589760:TPQ589769 TZM589760:TZM589769 UJI589760:UJI589769 UTE589760:UTE589769 VDA589760:VDA589769 VMW589760:VMW589769 VWS589760:VWS589769 WGO589760:WGO589769 WQK589760:WQK589769 DY655296:DY655305 NU655296:NU655305 XQ655296:XQ655305 AHM655296:AHM655305 ARI655296:ARI655305 BBE655296:BBE655305 BLA655296:BLA655305 BUW655296:BUW655305 CES655296:CES655305 COO655296:COO655305 CYK655296:CYK655305 DIG655296:DIG655305 DSC655296:DSC655305 EBY655296:EBY655305 ELU655296:ELU655305 EVQ655296:EVQ655305 FFM655296:FFM655305 FPI655296:FPI655305 FZE655296:FZE655305 GJA655296:GJA655305 GSW655296:GSW655305 HCS655296:HCS655305 HMO655296:HMO655305 HWK655296:HWK655305 IGG655296:IGG655305 IQC655296:IQC655305 IZY655296:IZY655305 JJU655296:JJU655305 JTQ655296:JTQ655305 KDM655296:KDM655305 KNI655296:KNI655305 KXE655296:KXE655305 LHA655296:LHA655305 LQW655296:LQW655305 MAS655296:MAS655305 MKO655296:MKO655305 MUK655296:MUK655305 NEG655296:NEG655305 NOC655296:NOC655305 NXY655296:NXY655305 OHU655296:OHU655305 ORQ655296:ORQ655305 PBM655296:PBM655305 PLI655296:PLI655305 PVE655296:PVE655305 QFA655296:QFA655305 QOW655296:QOW655305 QYS655296:QYS655305 RIO655296:RIO655305 RSK655296:RSK655305 SCG655296:SCG655305 SMC655296:SMC655305 SVY655296:SVY655305 TFU655296:TFU655305 TPQ655296:TPQ655305 TZM655296:TZM655305 UJI655296:UJI655305 UTE655296:UTE655305 VDA655296:VDA655305 VMW655296:VMW655305 VWS655296:VWS655305 WGO655296:WGO655305 WQK655296:WQK655305 DY720832:DY720841 NU720832:NU720841 XQ720832:XQ720841 AHM720832:AHM720841 ARI720832:ARI720841 BBE720832:BBE720841 BLA720832:BLA720841 BUW720832:BUW720841 CES720832:CES720841 COO720832:COO720841 CYK720832:CYK720841 DIG720832:DIG720841 DSC720832:DSC720841 EBY720832:EBY720841 ELU720832:ELU720841 EVQ720832:EVQ720841 FFM720832:FFM720841 FPI720832:FPI720841 FZE720832:FZE720841 GJA720832:GJA720841 GSW720832:GSW720841 HCS720832:HCS720841 HMO720832:HMO720841 HWK720832:HWK720841 IGG720832:IGG720841 IQC720832:IQC720841 IZY720832:IZY720841 JJU720832:JJU720841 JTQ720832:JTQ720841 KDM720832:KDM720841 KNI720832:KNI720841 KXE720832:KXE720841 LHA720832:LHA720841 LQW720832:LQW720841 MAS720832:MAS720841 MKO720832:MKO720841 MUK720832:MUK720841 NEG720832:NEG720841 NOC720832:NOC720841 NXY720832:NXY720841 OHU720832:OHU720841 ORQ720832:ORQ720841 PBM720832:PBM720841 PLI720832:PLI720841 PVE720832:PVE720841 QFA720832:QFA720841 QOW720832:QOW720841 QYS720832:QYS720841 RIO720832:RIO720841 RSK720832:RSK720841 SCG720832:SCG720841 SMC720832:SMC720841 SVY720832:SVY720841 TFU720832:TFU720841 TPQ720832:TPQ720841 TZM720832:TZM720841 UJI720832:UJI720841 UTE720832:UTE720841 VDA720832:VDA720841 VMW720832:VMW720841 VWS720832:VWS720841 WGO720832:WGO720841 WQK720832:WQK720841 DY786368:DY786377 NU786368:NU786377 XQ786368:XQ786377 AHM786368:AHM786377 ARI786368:ARI786377 BBE786368:BBE786377 BLA786368:BLA786377 BUW786368:BUW786377 CES786368:CES786377 COO786368:COO786377 CYK786368:CYK786377 DIG786368:DIG786377 DSC786368:DSC786377 EBY786368:EBY786377 ELU786368:ELU786377 EVQ786368:EVQ786377 FFM786368:FFM786377 FPI786368:FPI786377 FZE786368:FZE786377 GJA786368:GJA786377 GSW786368:GSW786377 HCS786368:HCS786377 HMO786368:HMO786377 HWK786368:HWK786377 IGG786368:IGG786377 IQC786368:IQC786377 IZY786368:IZY786377 JJU786368:JJU786377 JTQ786368:JTQ786377 KDM786368:KDM786377 KNI786368:KNI786377 KXE786368:KXE786377 LHA786368:LHA786377 LQW786368:LQW786377 MAS786368:MAS786377 MKO786368:MKO786377 MUK786368:MUK786377 NEG786368:NEG786377 NOC786368:NOC786377 NXY786368:NXY786377 OHU786368:OHU786377 ORQ786368:ORQ786377 PBM786368:PBM786377 PLI786368:PLI786377 PVE786368:PVE786377 QFA786368:QFA786377 QOW786368:QOW786377 QYS786368:QYS786377 RIO786368:RIO786377 RSK786368:RSK786377 SCG786368:SCG786377 SMC786368:SMC786377 SVY786368:SVY786377 TFU786368:TFU786377 TPQ786368:TPQ786377 TZM786368:TZM786377 UJI786368:UJI786377 UTE786368:UTE786377 VDA786368:VDA786377 VMW786368:VMW786377 VWS786368:VWS786377 WGO786368:WGO786377 WQK786368:WQK786377 DY851904:DY851913 NU851904:NU851913 XQ851904:XQ851913 AHM851904:AHM851913 ARI851904:ARI851913 BBE851904:BBE851913 BLA851904:BLA851913 BUW851904:BUW851913 CES851904:CES851913 COO851904:COO851913 CYK851904:CYK851913 DIG851904:DIG851913 DSC851904:DSC851913 EBY851904:EBY851913 ELU851904:ELU851913 EVQ851904:EVQ851913 FFM851904:FFM851913 FPI851904:FPI851913 FZE851904:FZE851913 GJA851904:GJA851913 GSW851904:GSW851913 HCS851904:HCS851913 HMO851904:HMO851913 HWK851904:HWK851913 IGG851904:IGG851913 IQC851904:IQC851913 IZY851904:IZY851913 JJU851904:JJU851913 JTQ851904:JTQ851913 KDM851904:KDM851913 KNI851904:KNI851913 KXE851904:KXE851913 LHA851904:LHA851913 LQW851904:LQW851913 MAS851904:MAS851913 MKO851904:MKO851913 MUK851904:MUK851913 NEG851904:NEG851913 NOC851904:NOC851913 NXY851904:NXY851913 OHU851904:OHU851913 ORQ851904:ORQ851913 PBM851904:PBM851913 PLI851904:PLI851913 PVE851904:PVE851913 QFA851904:QFA851913 QOW851904:QOW851913 QYS851904:QYS851913 RIO851904:RIO851913 RSK851904:RSK851913 SCG851904:SCG851913 SMC851904:SMC851913 SVY851904:SVY851913 TFU851904:TFU851913 TPQ851904:TPQ851913 TZM851904:TZM851913 UJI851904:UJI851913 UTE851904:UTE851913 VDA851904:VDA851913 VMW851904:VMW851913 VWS851904:VWS851913 WGO851904:WGO851913 WQK851904:WQK851913 DY917440:DY917449 NU917440:NU917449 XQ917440:XQ917449 AHM917440:AHM917449 ARI917440:ARI917449 BBE917440:BBE917449 BLA917440:BLA917449 BUW917440:BUW917449 CES917440:CES917449 COO917440:COO917449 CYK917440:CYK917449 DIG917440:DIG917449 DSC917440:DSC917449 EBY917440:EBY917449 ELU917440:ELU917449 EVQ917440:EVQ917449 FFM917440:FFM917449 FPI917440:FPI917449 FZE917440:FZE917449 GJA917440:GJA917449 GSW917440:GSW917449 HCS917440:HCS917449 HMO917440:HMO917449 HWK917440:HWK917449 IGG917440:IGG917449 IQC917440:IQC917449 IZY917440:IZY917449 JJU917440:JJU917449 JTQ917440:JTQ917449 KDM917440:KDM917449 KNI917440:KNI917449 KXE917440:KXE917449 LHA917440:LHA917449 LQW917440:LQW917449 MAS917440:MAS917449 MKO917440:MKO917449 MUK917440:MUK917449 NEG917440:NEG917449 NOC917440:NOC917449 NXY917440:NXY917449 OHU917440:OHU917449 ORQ917440:ORQ917449 PBM917440:PBM917449 PLI917440:PLI917449 PVE917440:PVE917449 QFA917440:QFA917449 QOW917440:QOW917449 QYS917440:QYS917449 RIO917440:RIO917449 RSK917440:RSK917449 SCG917440:SCG917449 SMC917440:SMC917449 SVY917440:SVY917449 TFU917440:TFU917449 TPQ917440:TPQ917449 TZM917440:TZM917449 UJI917440:UJI917449 UTE917440:UTE917449 VDA917440:VDA917449 VMW917440:VMW917449 VWS917440:VWS917449 WGO917440:WGO917449 WQK917440:WQK917449 DY982976:DY982985 NU982976:NU982985 XQ982976:XQ982985 AHM982976:AHM982985 ARI982976:ARI982985 BBE982976:BBE982985 BLA982976:BLA982985 BUW982976:BUW982985 CES982976:CES982985 COO982976:COO982985 CYK982976:CYK982985 DIG982976:DIG982985 DSC982976:DSC982985 EBY982976:EBY982985 ELU982976:ELU982985 EVQ982976:EVQ982985 FFM982976:FFM982985 FPI982976:FPI982985 FZE982976:FZE982985 GJA982976:GJA982985 GSW982976:GSW982985 HCS982976:HCS982985 HMO982976:HMO982985 HWK982976:HWK982985 IGG982976:IGG982985 IQC982976:IQC982985 IZY982976:IZY982985 JJU982976:JJU982985 JTQ982976:JTQ982985 KDM982976:KDM982985 KNI982976:KNI982985 KXE982976:KXE982985 LHA982976:LHA982985 LQW982976:LQW982985 MAS982976:MAS982985 MKO982976:MKO982985 MUK982976:MUK982985 NEG982976:NEG982985 NOC982976:NOC982985 NXY982976:NXY982985 OHU982976:OHU982985 ORQ982976:ORQ982985 PBM982976:PBM982985 PLI982976:PLI982985 PVE982976:PVE982985 QFA982976:QFA982985 QOW982976:QOW982985 QYS982976:QYS982985 RIO982976:RIO982985 RSK982976:RSK982985 SCG982976:SCG982985 SMC982976:SMC982985 SVY982976:SVY982985 TFU982976:TFU982985 TPQ982976:TPQ982985 TZM982976:TZM982985 UJI982976:UJI982985 UTE982976:UTE982985 VDA982976:VDA982985 VMW982976:VMW982985 VWS982976:VWS982985 WGO982976:WGO982985 WQK982976:WQK982985 WQJ982976:WQJ982991 DX65472:DX65487 NT65472:NT65487 XP65472:XP65487 AHL65472:AHL65487 ARH65472:ARH65487 BBD65472:BBD65487 BKZ65472:BKZ65487 BUV65472:BUV65487 CER65472:CER65487 CON65472:CON65487 CYJ65472:CYJ65487 DIF65472:DIF65487 DSB65472:DSB65487 EBX65472:EBX65487 ELT65472:ELT65487 EVP65472:EVP65487 FFL65472:FFL65487 FPH65472:FPH65487 FZD65472:FZD65487 GIZ65472:GIZ65487 GSV65472:GSV65487 HCR65472:HCR65487 HMN65472:HMN65487 HWJ65472:HWJ65487 IGF65472:IGF65487 IQB65472:IQB65487 IZX65472:IZX65487 JJT65472:JJT65487 JTP65472:JTP65487 KDL65472:KDL65487 KNH65472:KNH65487 KXD65472:KXD65487 LGZ65472:LGZ65487 LQV65472:LQV65487 MAR65472:MAR65487 MKN65472:MKN65487 MUJ65472:MUJ65487 NEF65472:NEF65487 NOB65472:NOB65487 NXX65472:NXX65487 OHT65472:OHT65487 ORP65472:ORP65487 PBL65472:PBL65487 PLH65472:PLH65487 PVD65472:PVD65487 QEZ65472:QEZ65487 QOV65472:QOV65487 QYR65472:QYR65487 RIN65472:RIN65487 RSJ65472:RSJ65487 SCF65472:SCF65487 SMB65472:SMB65487 SVX65472:SVX65487 TFT65472:TFT65487 TPP65472:TPP65487 TZL65472:TZL65487 UJH65472:UJH65487 UTD65472:UTD65487 VCZ65472:VCZ65487 VMV65472:VMV65487 VWR65472:VWR65487 WGN65472:WGN65487 WQJ65472:WQJ65487 DX131008:DX131023 NT131008:NT131023 XP131008:XP131023 AHL131008:AHL131023 ARH131008:ARH131023 BBD131008:BBD131023 BKZ131008:BKZ131023 BUV131008:BUV131023 CER131008:CER131023 CON131008:CON131023 CYJ131008:CYJ131023 DIF131008:DIF131023 DSB131008:DSB131023 EBX131008:EBX131023 ELT131008:ELT131023 EVP131008:EVP131023 FFL131008:FFL131023 FPH131008:FPH131023 FZD131008:FZD131023 GIZ131008:GIZ131023 GSV131008:GSV131023 HCR131008:HCR131023 HMN131008:HMN131023 HWJ131008:HWJ131023 IGF131008:IGF131023 IQB131008:IQB131023 IZX131008:IZX131023 JJT131008:JJT131023 JTP131008:JTP131023 KDL131008:KDL131023 KNH131008:KNH131023 KXD131008:KXD131023 LGZ131008:LGZ131023 LQV131008:LQV131023 MAR131008:MAR131023 MKN131008:MKN131023 MUJ131008:MUJ131023 NEF131008:NEF131023 NOB131008:NOB131023 NXX131008:NXX131023 OHT131008:OHT131023 ORP131008:ORP131023 PBL131008:PBL131023 PLH131008:PLH131023 PVD131008:PVD131023 QEZ131008:QEZ131023 QOV131008:QOV131023 QYR131008:QYR131023 RIN131008:RIN131023 RSJ131008:RSJ131023 SCF131008:SCF131023 SMB131008:SMB131023 SVX131008:SVX131023 TFT131008:TFT131023 TPP131008:TPP131023 TZL131008:TZL131023 UJH131008:UJH131023 UTD131008:UTD131023 VCZ131008:VCZ131023 VMV131008:VMV131023 VWR131008:VWR131023 WGN131008:WGN131023 WQJ131008:WQJ131023 DX196544:DX196559 NT196544:NT196559 XP196544:XP196559 AHL196544:AHL196559 ARH196544:ARH196559 BBD196544:BBD196559 BKZ196544:BKZ196559 BUV196544:BUV196559 CER196544:CER196559 CON196544:CON196559 CYJ196544:CYJ196559 DIF196544:DIF196559 DSB196544:DSB196559 EBX196544:EBX196559 ELT196544:ELT196559 EVP196544:EVP196559 FFL196544:FFL196559 FPH196544:FPH196559 FZD196544:FZD196559 GIZ196544:GIZ196559 GSV196544:GSV196559 HCR196544:HCR196559 HMN196544:HMN196559 HWJ196544:HWJ196559 IGF196544:IGF196559 IQB196544:IQB196559 IZX196544:IZX196559 JJT196544:JJT196559 JTP196544:JTP196559 KDL196544:KDL196559 KNH196544:KNH196559 KXD196544:KXD196559 LGZ196544:LGZ196559 LQV196544:LQV196559 MAR196544:MAR196559 MKN196544:MKN196559 MUJ196544:MUJ196559 NEF196544:NEF196559 NOB196544:NOB196559 NXX196544:NXX196559 OHT196544:OHT196559 ORP196544:ORP196559 PBL196544:PBL196559 PLH196544:PLH196559 PVD196544:PVD196559 QEZ196544:QEZ196559 QOV196544:QOV196559 QYR196544:QYR196559 RIN196544:RIN196559 RSJ196544:RSJ196559 SCF196544:SCF196559 SMB196544:SMB196559 SVX196544:SVX196559 TFT196544:TFT196559 TPP196544:TPP196559 TZL196544:TZL196559 UJH196544:UJH196559 UTD196544:UTD196559 VCZ196544:VCZ196559 VMV196544:VMV196559 VWR196544:VWR196559 WGN196544:WGN196559 WQJ196544:WQJ196559 DX262080:DX262095 NT262080:NT262095 XP262080:XP262095 AHL262080:AHL262095 ARH262080:ARH262095 BBD262080:BBD262095 BKZ262080:BKZ262095 BUV262080:BUV262095 CER262080:CER262095 CON262080:CON262095 CYJ262080:CYJ262095 DIF262080:DIF262095 DSB262080:DSB262095 EBX262080:EBX262095 ELT262080:ELT262095 EVP262080:EVP262095 FFL262080:FFL262095 FPH262080:FPH262095 FZD262080:FZD262095 GIZ262080:GIZ262095 GSV262080:GSV262095 HCR262080:HCR262095 HMN262080:HMN262095 HWJ262080:HWJ262095 IGF262080:IGF262095 IQB262080:IQB262095 IZX262080:IZX262095 JJT262080:JJT262095 JTP262080:JTP262095 KDL262080:KDL262095 KNH262080:KNH262095 KXD262080:KXD262095 LGZ262080:LGZ262095 LQV262080:LQV262095 MAR262080:MAR262095 MKN262080:MKN262095 MUJ262080:MUJ262095 NEF262080:NEF262095 NOB262080:NOB262095 NXX262080:NXX262095 OHT262080:OHT262095 ORP262080:ORP262095 PBL262080:PBL262095 PLH262080:PLH262095 PVD262080:PVD262095 QEZ262080:QEZ262095 QOV262080:QOV262095 QYR262080:QYR262095 RIN262080:RIN262095 RSJ262080:RSJ262095 SCF262080:SCF262095 SMB262080:SMB262095 SVX262080:SVX262095 TFT262080:TFT262095 TPP262080:TPP262095 TZL262080:TZL262095 UJH262080:UJH262095 UTD262080:UTD262095 VCZ262080:VCZ262095 VMV262080:VMV262095 VWR262080:VWR262095 WGN262080:WGN262095 WQJ262080:WQJ262095 DX327616:DX327631 NT327616:NT327631 XP327616:XP327631 AHL327616:AHL327631 ARH327616:ARH327631 BBD327616:BBD327631 BKZ327616:BKZ327631 BUV327616:BUV327631 CER327616:CER327631 CON327616:CON327631 CYJ327616:CYJ327631 DIF327616:DIF327631 DSB327616:DSB327631 EBX327616:EBX327631 ELT327616:ELT327631 EVP327616:EVP327631 FFL327616:FFL327631 FPH327616:FPH327631 FZD327616:FZD327631 GIZ327616:GIZ327631 GSV327616:GSV327631 HCR327616:HCR327631 HMN327616:HMN327631 HWJ327616:HWJ327631 IGF327616:IGF327631 IQB327616:IQB327631 IZX327616:IZX327631 JJT327616:JJT327631 JTP327616:JTP327631 KDL327616:KDL327631 KNH327616:KNH327631 KXD327616:KXD327631 LGZ327616:LGZ327631 LQV327616:LQV327631 MAR327616:MAR327631 MKN327616:MKN327631 MUJ327616:MUJ327631 NEF327616:NEF327631 NOB327616:NOB327631 NXX327616:NXX327631 OHT327616:OHT327631 ORP327616:ORP327631 PBL327616:PBL327631 PLH327616:PLH327631 PVD327616:PVD327631 QEZ327616:QEZ327631 QOV327616:QOV327631 QYR327616:QYR327631 RIN327616:RIN327631 RSJ327616:RSJ327631 SCF327616:SCF327631 SMB327616:SMB327631 SVX327616:SVX327631 TFT327616:TFT327631 TPP327616:TPP327631 TZL327616:TZL327631 UJH327616:UJH327631 UTD327616:UTD327631 VCZ327616:VCZ327631 VMV327616:VMV327631 VWR327616:VWR327631 WGN327616:WGN327631 WQJ327616:WQJ327631 DX393152:DX393167 NT393152:NT393167 XP393152:XP393167 AHL393152:AHL393167 ARH393152:ARH393167 BBD393152:BBD393167 BKZ393152:BKZ393167 BUV393152:BUV393167 CER393152:CER393167 CON393152:CON393167 CYJ393152:CYJ393167 DIF393152:DIF393167 DSB393152:DSB393167 EBX393152:EBX393167 ELT393152:ELT393167 EVP393152:EVP393167 FFL393152:FFL393167 FPH393152:FPH393167 FZD393152:FZD393167 GIZ393152:GIZ393167 GSV393152:GSV393167 HCR393152:HCR393167 HMN393152:HMN393167 HWJ393152:HWJ393167 IGF393152:IGF393167 IQB393152:IQB393167 IZX393152:IZX393167 JJT393152:JJT393167 JTP393152:JTP393167 KDL393152:KDL393167 KNH393152:KNH393167 KXD393152:KXD393167 LGZ393152:LGZ393167 LQV393152:LQV393167 MAR393152:MAR393167 MKN393152:MKN393167 MUJ393152:MUJ393167 NEF393152:NEF393167 NOB393152:NOB393167 NXX393152:NXX393167 OHT393152:OHT393167 ORP393152:ORP393167 PBL393152:PBL393167 PLH393152:PLH393167 PVD393152:PVD393167 QEZ393152:QEZ393167 QOV393152:QOV393167 QYR393152:QYR393167 RIN393152:RIN393167 RSJ393152:RSJ393167 SCF393152:SCF393167 SMB393152:SMB393167 SVX393152:SVX393167 TFT393152:TFT393167 TPP393152:TPP393167 TZL393152:TZL393167 UJH393152:UJH393167 UTD393152:UTD393167 VCZ393152:VCZ393167 VMV393152:VMV393167 VWR393152:VWR393167 WGN393152:WGN393167 WQJ393152:WQJ393167 DX458688:DX458703 NT458688:NT458703 XP458688:XP458703 AHL458688:AHL458703 ARH458688:ARH458703 BBD458688:BBD458703 BKZ458688:BKZ458703 BUV458688:BUV458703 CER458688:CER458703 CON458688:CON458703 CYJ458688:CYJ458703 DIF458688:DIF458703 DSB458688:DSB458703 EBX458688:EBX458703 ELT458688:ELT458703 EVP458688:EVP458703 FFL458688:FFL458703 FPH458688:FPH458703 FZD458688:FZD458703 GIZ458688:GIZ458703 GSV458688:GSV458703 HCR458688:HCR458703 HMN458688:HMN458703 HWJ458688:HWJ458703 IGF458688:IGF458703 IQB458688:IQB458703 IZX458688:IZX458703 JJT458688:JJT458703 JTP458688:JTP458703 KDL458688:KDL458703 KNH458688:KNH458703 KXD458688:KXD458703 LGZ458688:LGZ458703 LQV458688:LQV458703 MAR458688:MAR458703 MKN458688:MKN458703 MUJ458688:MUJ458703 NEF458688:NEF458703 NOB458688:NOB458703 NXX458688:NXX458703 OHT458688:OHT458703 ORP458688:ORP458703 PBL458688:PBL458703 PLH458688:PLH458703 PVD458688:PVD458703 QEZ458688:QEZ458703 QOV458688:QOV458703 QYR458688:QYR458703 RIN458688:RIN458703 RSJ458688:RSJ458703 SCF458688:SCF458703 SMB458688:SMB458703 SVX458688:SVX458703 TFT458688:TFT458703 TPP458688:TPP458703 TZL458688:TZL458703 UJH458688:UJH458703 UTD458688:UTD458703 VCZ458688:VCZ458703 VMV458688:VMV458703 VWR458688:VWR458703 WGN458688:WGN458703 WQJ458688:WQJ458703 DX524224:DX524239 NT524224:NT524239 XP524224:XP524239 AHL524224:AHL524239 ARH524224:ARH524239 BBD524224:BBD524239 BKZ524224:BKZ524239 BUV524224:BUV524239 CER524224:CER524239 CON524224:CON524239 CYJ524224:CYJ524239 DIF524224:DIF524239 DSB524224:DSB524239 EBX524224:EBX524239 ELT524224:ELT524239 EVP524224:EVP524239 FFL524224:FFL524239 FPH524224:FPH524239 FZD524224:FZD524239 GIZ524224:GIZ524239 GSV524224:GSV524239 HCR524224:HCR524239 HMN524224:HMN524239 HWJ524224:HWJ524239 IGF524224:IGF524239 IQB524224:IQB524239 IZX524224:IZX524239 JJT524224:JJT524239 JTP524224:JTP524239 KDL524224:KDL524239 KNH524224:KNH524239 KXD524224:KXD524239 LGZ524224:LGZ524239 LQV524224:LQV524239 MAR524224:MAR524239 MKN524224:MKN524239 MUJ524224:MUJ524239 NEF524224:NEF524239 NOB524224:NOB524239 NXX524224:NXX524239 OHT524224:OHT524239 ORP524224:ORP524239 PBL524224:PBL524239 PLH524224:PLH524239 PVD524224:PVD524239 QEZ524224:QEZ524239 QOV524224:QOV524239 QYR524224:QYR524239 RIN524224:RIN524239 RSJ524224:RSJ524239 SCF524224:SCF524239 SMB524224:SMB524239 SVX524224:SVX524239 TFT524224:TFT524239 TPP524224:TPP524239 TZL524224:TZL524239 UJH524224:UJH524239 UTD524224:UTD524239 VCZ524224:VCZ524239 VMV524224:VMV524239 VWR524224:VWR524239 WGN524224:WGN524239 WQJ524224:WQJ524239 DX589760:DX589775 NT589760:NT589775 XP589760:XP589775 AHL589760:AHL589775 ARH589760:ARH589775 BBD589760:BBD589775 BKZ589760:BKZ589775 BUV589760:BUV589775 CER589760:CER589775 CON589760:CON589775 CYJ589760:CYJ589775 DIF589760:DIF589775 DSB589760:DSB589775 EBX589760:EBX589775 ELT589760:ELT589775 EVP589760:EVP589775 FFL589760:FFL589775 FPH589760:FPH589775 FZD589760:FZD589775 GIZ589760:GIZ589775 GSV589760:GSV589775 HCR589760:HCR589775 HMN589760:HMN589775 HWJ589760:HWJ589775 IGF589760:IGF589775 IQB589760:IQB589775 IZX589760:IZX589775 JJT589760:JJT589775 JTP589760:JTP589775 KDL589760:KDL589775 KNH589760:KNH589775 KXD589760:KXD589775 LGZ589760:LGZ589775 LQV589760:LQV589775 MAR589760:MAR589775 MKN589760:MKN589775 MUJ589760:MUJ589775 NEF589760:NEF589775 NOB589760:NOB589775 NXX589760:NXX589775 OHT589760:OHT589775 ORP589760:ORP589775 PBL589760:PBL589775 PLH589760:PLH589775 PVD589760:PVD589775 QEZ589760:QEZ589775 QOV589760:QOV589775 QYR589760:QYR589775 RIN589760:RIN589775 RSJ589760:RSJ589775 SCF589760:SCF589775 SMB589760:SMB589775 SVX589760:SVX589775 TFT589760:TFT589775 TPP589760:TPP589775 TZL589760:TZL589775 UJH589760:UJH589775 UTD589760:UTD589775 VCZ589760:VCZ589775 VMV589760:VMV589775 VWR589760:VWR589775 WGN589760:WGN589775 WQJ589760:WQJ589775 DX655296:DX655311 NT655296:NT655311 XP655296:XP655311 AHL655296:AHL655311 ARH655296:ARH655311 BBD655296:BBD655311 BKZ655296:BKZ655311 BUV655296:BUV655311 CER655296:CER655311 CON655296:CON655311 CYJ655296:CYJ655311 DIF655296:DIF655311 DSB655296:DSB655311 EBX655296:EBX655311 ELT655296:ELT655311 EVP655296:EVP655311 FFL655296:FFL655311 FPH655296:FPH655311 FZD655296:FZD655311 GIZ655296:GIZ655311 GSV655296:GSV655311 HCR655296:HCR655311 HMN655296:HMN655311 HWJ655296:HWJ655311 IGF655296:IGF655311 IQB655296:IQB655311 IZX655296:IZX655311 JJT655296:JJT655311 JTP655296:JTP655311 KDL655296:KDL655311 KNH655296:KNH655311 KXD655296:KXD655311 LGZ655296:LGZ655311 LQV655296:LQV655311 MAR655296:MAR655311 MKN655296:MKN655311 MUJ655296:MUJ655311 NEF655296:NEF655311 NOB655296:NOB655311 NXX655296:NXX655311 OHT655296:OHT655311 ORP655296:ORP655311 PBL655296:PBL655311 PLH655296:PLH655311 PVD655296:PVD655311 QEZ655296:QEZ655311 QOV655296:QOV655311 QYR655296:QYR655311 RIN655296:RIN655311 RSJ655296:RSJ655311 SCF655296:SCF655311 SMB655296:SMB655311 SVX655296:SVX655311 TFT655296:TFT655311 TPP655296:TPP655311 TZL655296:TZL655311 UJH655296:UJH655311 UTD655296:UTD655311 VCZ655296:VCZ655311 VMV655296:VMV655311 VWR655296:VWR655311 WGN655296:WGN655311 WQJ655296:WQJ655311 DX720832:DX720847 NT720832:NT720847 XP720832:XP720847 AHL720832:AHL720847 ARH720832:ARH720847 BBD720832:BBD720847 BKZ720832:BKZ720847 BUV720832:BUV720847 CER720832:CER720847 CON720832:CON720847 CYJ720832:CYJ720847 DIF720832:DIF720847 DSB720832:DSB720847 EBX720832:EBX720847 ELT720832:ELT720847 EVP720832:EVP720847 FFL720832:FFL720847 FPH720832:FPH720847 FZD720832:FZD720847 GIZ720832:GIZ720847 GSV720832:GSV720847 HCR720832:HCR720847 HMN720832:HMN720847 HWJ720832:HWJ720847 IGF720832:IGF720847 IQB720832:IQB720847 IZX720832:IZX720847 JJT720832:JJT720847 JTP720832:JTP720847 KDL720832:KDL720847 KNH720832:KNH720847 KXD720832:KXD720847 LGZ720832:LGZ720847 LQV720832:LQV720847 MAR720832:MAR720847 MKN720832:MKN720847 MUJ720832:MUJ720847 NEF720832:NEF720847 NOB720832:NOB720847 NXX720832:NXX720847 OHT720832:OHT720847 ORP720832:ORP720847 PBL720832:PBL720847 PLH720832:PLH720847 PVD720832:PVD720847 QEZ720832:QEZ720847 QOV720832:QOV720847 QYR720832:QYR720847 RIN720832:RIN720847 RSJ720832:RSJ720847 SCF720832:SCF720847 SMB720832:SMB720847 SVX720832:SVX720847 TFT720832:TFT720847 TPP720832:TPP720847 TZL720832:TZL720847 UJH720832:UJH720847 UTD720832:UTD720847 VCZ720832:VCZ720847 VMV720832:VMV720847 VWR720832:VWR720847 WGN720832:WGN720847 WQJ720832:WQJ720847 DX786368:DX786383 NT786368:NT786383 XP786368:XP786383 AHL786368:AHL786383 ARH786368:ARH786383 BBD786368:BBD786383 BKZ786368:BKZ786383 BUV786368:BUV786383 CER786368:CER786383 CON786368:CON786383 CYJ786368:CYJ786383 DIF786368:DIF786383 DSB786368:DSB786383 EBX786368:EBX786383 ELT786368:ELT786383 EVP786368:EVP786383 FFL786368:FFL786383 FPH786368:FPH786383 FZD786368:FZD786383 GIZ786368:GIZ786383 GSV786368:GSV786383 HCR786368:HCR786383 HMN786368:HMN786383 HWJ786368:HWJ786383 IGF786368:IGF786383 IQB786368:IQB786383 IZX786368:IZX786383 JJT786368:JJT786383 JTP786368:JTP786383 KDL786368:KDL786383 KNH786368:KNH786383 KXD786368:KXD786383 LGZ786368:LGZ786383 LQV786368:LQV786383 MAR786368:MAR786383 MKN786368:MKN786383 MUJ786368:MUJ786383 NEF786368:NEF786383 NOB786368:NOB786383 NXX786368:NXX786383 OHT786368:OHT786383 ORP786368:ORP786383 PBL786368:PBL786383 PLH786368:PLH786383 PVD786368:PVD786383 QEZ786368:QEZ786383 QOV786368:QOV786383 QYR786368:QYR786383 RIN786368:RIN786383 RSJ786368:RSJ786383 SCF786368:SCF786383 SMB786368:SMB786383 SVX786368:SVX786383 TFT786368:TFT786383 TPP786368:TPP786383 TZL786368:TZL786383 UJH786368:UJH786383 UTD786368:UTD786383 VCZ786368:VCZ786383 VMV786368:VMV786383 VWR786368:VWR786383 WGN786368:WGN786383 WQJ786368:WQJ786383 DX851904:DX851919 NT851904:NT851919 XP851904:XP851919 AHL851904:AHL851919 ARH851904:ARH851919 BBD851904:BBD851919 BKZ851904:BKZ851919 BUV851904:BUV851919 CER851904:CER851919 CON851904:CON851919 CYJ851904:CYJ851919 DIF851904:DIF851919 DSB851904:DSB851919 EBX851904:EBX851919 ELT851904:ELT851919 EVP851904:EVP851919 FFL851904:FFL851919 FPH851904:FPH851919 FZD851904:FZD851919 GIZ851904:GIZ851919 GSV851904:GSV851919 HCR851904:HCR851919 HMN851904:HMN851919 HWJ851904:HWJ851919 IGF851904:IGF851919 IQB851904:IQB851919 IZX851904:IZX851919 JJT851904:JJT851919 JTP851904:JTP851919 KDL851904:KDL851919 KNH851904:KNH851919 KXD851904:KXD851919 LGZ851904:LGZ851919 LQV851904:LQV851919 MAR851904:MAR851919 MKN851904:MKN851919 MUJ851904:MUJ851919 NEF851904:NEF851919 NOB851904:NOB851919 NXX851904:NXX851919 OHT851904:OHT851919 ORP851904:ORP851919 PBL851904:PBL851919 PLH851904:PLH851919 PVD851904:PVD851919 QEZ851904:QEZ851919 QOV851904:QOV851919 QYR851904:QYR851919 RIN851904:RIN851919 RSJ851904:RSJ851919 SCF851904:SCF851919 SMB851904:SMB851919 SVX851904:SVX851919 TFT851904:TFT851919 TPP851904:TPP851919 TZL851904:TZL851919 UJH851904:UJH851919 UTD851904:UTD851919 VCZ851904:VCZ851919 VMV851904:VMV851919 VWR851904:VWR851919 WGN851904:WGN851919 WQJ851904:WQJ851919 DX917440:DX917455 NT917440:NT917455 XP917440:XP917455 AHL917440:AHL917455 ARH917440:ARH917455 BBD917440:BBD917455 BKZ917440:BKZ917455 BUV917440:BUV917455 CER917440:CER917455 CON917440:CON917455 CYJ917440:CYJ917455 DIF917440:DIF917455 DSB917440:DSB917455 EBX917440:EBX917455 ELT917440:ELT917455 EVP917440:EVP917455 FFL917440:FFL917455 FPH917440:FPH917455 FZD917440:FZD917455 GIZ917440:GIZ917455 GSV917440:GSV917455 HCR917440:HCR917455 HMN917440:HMN917455 HWJ917440:HWJ917455 IGF917440:IGF917455 IQB917440:IQB917455 IZX917440:IZX917455 JJT917440:JJT917455 JTP917440:JTP917455 KDL917440:KDL917455 KNH917440:KNH917455 KXD917440:KXD917455 LGZ917440:LGZ917455 LQV917440:LQV917455 MAR917440:MAR917455 MKN917440:MKN917455 MUJ917440:MUJ917455 NEF917440:NEF917455 NOB917440:NOB917455 NXX917440:NXX917455 OHT917440:OHT917455 ORP917440:ORP917455 PBL917440:PBL917455 PLH917440:PLH917455 PVD917440:PVD917455 QEZ917440:QEZ917455 QOV917440:QOV917455 QYR917440:QYR917455 RIN917440:RIN917455 RSJ917440:RSJ917455 SCF917440:SCF917455 SMB917440:SMB917455 SVX917440:SVX917455 TFT917440:TFT917455 TPP917440:TPP917455 TZL917440:TZL917455 UJH917440:UJH917455 UTD917440:UTD917455 VCZ917440:VCZ917455 VMV917440:VMV917455 VWR917440:VWR917455 WGN917440:WGN917455 WQJ917440:WQJ917455 DX982976:DX982991 NT982976:NT982991 XP982976:XP982991 AHL982976:AHL982991 ARH982976:ARH982991 BBD982976:BBD982991 BKZ982976:BKZ982991 BUV982976:BUV982991 CER982976:CER982991 CON982976:CON982991 CYJ982976:CYJ982991 DIF982976:DIF982991 DSB982976:DSB982991 EBX982976:EBX982991 ELT982976:ELT982991 EVP982976:EVP982991 FFL982976:FFL982991 FPH982976:FPH982991 FZD982976:FZD982991 GIZ982976:GIZ982991 GSV982976:GSV982991 HCR982976:HCR982991 HMN982976:HMN982991 HWJ982976:HWJ982991 IGF982976:IGF982991 IQB982976:IQB982991 IZX982976:IZX982991 JJT982976:JJT982991 JTP982976:JTP982991 KDL982976:KDL982991 KNH982976:KNH982991 KXD982976:KXD982991 LGZ982976:LGZ982991 LQV982976:LQV982991 MAR982976:MAR982991 MKN982976:MKN982991 MUJ982976:MUJ982991 NEF982976:NEF982991 NOB982976:NOB982991 NXX982976:NXX982991 OHT982976:OHT982991 ORP982976:ORP982991 PBL982976:PBL982991 PLH982976:PLH982991 PVD982976:PVD982991 QEZ982976:QEZ982991 QOV982976:QOV982991 QYR982976:QYR982991 RIN982976:RIN982991 RSJ982976:RSJ982991 SCF982976:SCF982991 SMB982976:SMB982991 SVX982976:SVX982991 TFT982976:TFT982991 TPP982976:TPP982991 TZL982976:TZL982991 UJH982976:UJH982991 UTD982976:UTD982991 VCZ982976:VCZ982991 VMV982976:VMV982991 DH3:DI3 WPT3:WPU3 WFX3:WFY3 VWB3:VWC3 VMF3:VMG3 VCJ3:VCK3 USN3:USO3 UIR3:UIS3 TYV3:TYW3 TOZ3:TPA3 TFD3:TFE3 SVH3:SVI3 SLL3:SLM3 SBP3:SBQ3 RRT3:RRU3 RHX3:RHY3 QYB3:QYC3 QOF3:QOG3 QEJ3:QEK3 PUN3:PUO3 PKR3:PKS3 PAV3:PAW3 OQZ3:ORA3 OHD3:OHE3 NXH3:NXI3 NNL3:NNM3 NDP3:NDQ3 MTT3:MTU3 MJX3:MJY3 MAB3:MAC3 LQF3:LQG3 LGJ3:LGK3 KWN3:KWO3 KMR3:KMS3 KCV3:KCW3 JSZ3:JTA3 JJD3:JJE3 IZH3:IZI3 IPL3:IPM3 IFP3:IFQ3 HVT3:HVU3 HLX3:HLY3 HCB3:HCC3 GSF3:GSG3 GIJ3:GIK3 FYN3:FYO3 FOR3:FOS3 FEV3:FEW3 EUZ3:EVA3 ELD3:ELE3 EBH3:EBI3 DRL3:DRM3 DHP3:DHQ3 CXT3:CXU3 CNX3:CNY3 CEB3:CEC3 BUF3:BUG3 BKJ3:BKK3 BAN3:BAO3 AQR3:AQS3 AGV3:AGW3 WZ3:XA3 ND3:NE3 A982957:A982985 A917421:A917449 A851885:A851913 A786349:A786377 A720813:A720841 A655277:A655305 A589741:A589769 A524205:A524233 A458669:A458697 A393133:A393161 A327597:A327625 A262061:A262089 A196525:A196553 A130989:A131017 A65453:A65481 CG4:CH16 WOS4:WOT16 WEW4:WEX16 VVA4:VVB16 VLE4:VLF16 VBI4:VBJ16 URM4:URN16 UHQ4:UHR16 TXU4:TXV16 TNY4:TNZ16 TEC4:TED16 SUG4:SUH16 SKK4:SKL16 SAO4:SAP16 RQS4:RQT16 RGW4:RGX16 QXA4:QXB16 QNE4:QNF16 QDI4:QDJ16 PTM4:PTN16 PJQ4:PJR16 OZU4:OZV16 OPY4:OPZ16 OGC4:OGD16 NWG4:NWH16 NMK4:NML16 NCO4:NCP16 MSS4:MST16 MIW4:MIX16 LZA4:LZB16 LPE4:LPF16 LFI4:LFJ16 KVM4:KVN16 KLQ4:KLR16 KBU4:KBV16 JRY4:JRZ16 JIC4:JID16 IYG4:IYH16 IOK4:IOL16 IEO4:IEP16 HUS4:HUT16 HKW4:HKX16 HBA4:HBB16 GRE4:GRF16 GHI4:GHJ16 FXM4:FXN16 FNQ4:FNR16 FDU4:FDV16 ETY4:ETZ16 EKC4:EKD16 EAG4:EAH16 DQK4:DQL16 DGO4:DGP16 CWS4:CWT16 CMW4:CMX16 CDA4:CDB16 BTE4:BTF16 BJI4:BJJ16 AZM4:AZN16 APQ4:APR16 AFU4:AFV16 VY4:VZ16 MC4:MD16 WOT17:WOT27 WEX17:WEX27 VVB17:VVB27 VLF17:VLF27 VBJ17:VBJ27 URN17:URN27 UHR17:UHR27 TXV17:TXV27 TNZ17:TNZ27 TED17:TED27 SUH17:SUH27 SKL17:SKL27 SAP17:SAP27 RQT17:RQT27 RGX17:RGX27 QXB17:QXB27 QNF17:QNF27 QDJ17:QDJ27 PTN17:PTN27 PJR17:PJR27 OZV17:OZV27 OPZ17:OPZ27 OGD17:OGD27 NWH17:NWH27 NML17:NML27 NCP17:NCP27 MST17:MST27 MIX17:MIX27 LZB17:LZB27 LPF17:LPF27 LFJ17:LFJ27 KVN17:KVN27 KLR17:KLR27 KBV17:KBV27 JRZ17:JRZ27 JID17:JID27 IYH17:IYH27 IOL17:IOL27 IEP17:IEP27 HUT17:HUT27 HKX17:HKX27 HBB17:HBB27 GRF17:GRF27 GHJ17:GHJ27 FXN17:FXN27 FNR17:FNR27 FDV17:FDV27 ETZ17:ETZ27 EKD17:EKD27 EAH17:EAH27 DQL17:DQL27 DGP17:DGP27 CWT17:CWT27 CMX17:CMX27 CDB17:CDB27 BTF17:BTF27 BJJ17:BJJ27 AZN17:AZN27 APR17:APR27 AFV17:AFV27 VZ17:VZ27 MD17:MD27 CH17:CH27 WEW17:WEW34 VVA17:VVA34 VLE17:VLE34 VBI17:VBI34 URM17:URM34 UHQ17:UHQ34 TXU17:TXU34 TNY17:TNY34 TEC17:TEC34 SUG17:SUG34 SKK17:SKK34 SAO17:SAO34 RQS17:RQS34 RGW17:RGW34 QXA17:QXA34 QNE17:QNE34 QDI17:QDI34 PTM17:PTM34 PJQ17:PJQ34 OZU17:OZU34 OPY17:OPY34 OGC17:OGC34 NWG17:NWG34 NMK17:NMK34 NCO17:NCO34 MSS17:MSS34 MIW17:MIW34 LZA17:LZA34 LPE17:LPE34 LFI17:LFI34 KVM17:KVM34 KLQ17:KLQ34 KBU17:KBU34 JRY17:JRY34 JIC17:JIC34 IYG17:IYG34 IOK17:IOK34 IEO17:IEO34 HUS17:HUS34 HKW17:HKW34 HBA17:HBA34 GRE17:GRE34 GHI17:GHI34 FXM17:FXM34 FNQ17:FNQ34 FDU17:FDU34 ETY17:ETY34 EKC17:EKC34 EAG17:EAG34 DQK17:DQK34 DGO17:DGO34 CWS17:CWS34 CMW17:CMW34 CDA17:CDA34 BTE17:BTE34 BJI17:BJI34 AZM17:AZM34 APQ17:APQ34 AFU17:AFU34 VY17:VY34 MC17:MC34 CG17:CG34 WOS17:WOS34" xr:uid="{BD90BD09-F5C6-7441-8233-6336E8A2A37F}">
      <formula1>#REF!</formula1>
    </dataValidation>
    <dataValidation operator="greaterThan" allowBlank="1" showInputMessage="1" showErrorMessage="1" sqref="WQL982970 WGP982970 VWT982970 VMX982970 VDB982970 UTF982970 UJJ982970 TZN982970 TPR982970 TFV982970 SVZ982970 SMD982970 SCH982970 RSL982970 RIP982970 QYT982970 QOX982970 QFB982970 PVF982970 PLJ982970 PBN982970 ORR982970 OHV982970 NXZ982970 NOD982970 NEH982970 MUL982970 MKP982970 MAT982970 LQX982970 LHB982970 KXF982970 KNJ982970 KDN982970 JTR982970 JJV982970 IZZ982970 IQD982970 IGH982970 HWL982970 HMP982970 HCT982970 GSX982970 GJB982970 FZF982970 FPJ982970 FFN982970 EVR982970 ELV982970 EBZ982970 DSD982970 DIH982970 CYL982970 COP982970 CET982970 BUX982970 BLB982970 BBF982970 ARJ982970 AHN982970 XR982970 NV982970 DZ982970 B982970 WQL917434 WGP917434 VWT917434 VMX917434 VDB917434 UTF917434 UJJ917434 TZN917434 TPR917434 TFV917434 SVZ917434 SMD917434 SCH917434 RSL917434 RIP917434 QYT917434 QOX917434 QFB917434 PVF917434 PLJ917434 PBN917434 ORR917434 OHV917434 NXZ917434 NOD917434 NEH917434 MUL917434 MKP917434 MAT917434 LQX917434 LHB917434 KXF917434 KNJ917434 KDN917434 JTR917434 JJV917434 IZZ917434 IQD917434 IGH917434 HWL917434 HMP917434 HCT917434 GSX917434 GJB917434 FZF917434 FPJ917434 FFN917434 EVR917434 ELV917434 EBZ917434 DSD917434 DIH917434 CYL917434 COP917434 CET917434 BUX917434 BLB917434 BBF917434 ARJ917434 AHN917434 XR917434 NV917434 DZ917434 B917434 WQL851898 WGP851898 VWT851898 VMX851898 VDB851898 UTF851898 UJJ851898 TZN851898 TPR851898 TFV851898 SVZ851898 SMD851898 SCH851898 RSL851898 RIP851898 QYT851898 QOX851898 QFB851898 PVF851898 PLJ851898 PBN851898 ORR851898 OHV851898 NXZ851898 NOD851898 NEH851898 MUL851898 MKP851898 MAT851898 LQX851898 LHB851898 KXF851898 KNJ851898 KDN851898 JTR851898 JJV851898 IZZ851898 IQD851898 IGH851898 HWL851898 HMP851898 HCT851898 GSX851898 GJB851898 FZF851898 FPJ851898 FFN851898 EVR851898 ELV851898 EBZ851898 DSD851898 DIH851898 CYL851898 COP851898 CET851898 BUX851898 BLB851898 BBF851898 ARJ851898 AHN851898 XR851898 NV851898 DZ851898 B851898 WQL786362 WGP786362 VWT786362 VMX786362 VDB786362 UTF786362 UJJ786362 TZN786362 TPR786362 TFV786362 SVZ786362 SMD786362 SCH786362 RSL786362 RIP786362 QYT786362 QOX786362 QFB786362 PVF786362 PLJ786362 PBN786362 ORR786362 OHV786362 NXZ786362 NOD786362 NEH786362 MUL786362 MKP786362 MAT786362 LQX786362 LHB786362 KXF786362 KNJ786362 KDN786362 JTR786362 JJV786362 IZZ786362 IQD786362 IGH786362 HWL786362 HMP786362 HCT786362 GSX786362 GJB786362 FZF786362 FPJ786362 FFN786362 EVR786362 ELV786362 EBZ786362 DSD786362 DIH786362 CYL786362 COP786362 CET786362 BUX786362 BLB786362 BBF786362 ARJ786362 AHN786362 XR786362 NV786362 DZ786362 B786362 WQL720826 WGP720826 VWT720826 VMX720826 VDB720826 UTF720826 UJJ720826 TZN720826 TPR720826 TFV720826 SVZ720826 SMD720826 SCH720826 RSL720826 RIP720826 QYT720826 QOX720826 QFB720826 PVF720826 PLJ720826 PBN720826 ORR720826 OHV720826 NXZ720826 NOD720826 NEH720826 MUL720826 MKP720826 MAT720826 LQX720826 LHB720826 KXF720826 KNJ720826 KDN720826 JTR720826 JJV720826 IZZ720826 IQD720826 IGH720826 HWL720826 HMP720826 HCT720826 GSX720826 GJB720826 FZF720826 FPJ720826 FFN720826 EVR720826 ELV720826 EBZ720826 DSD720826 DIH720826 CYL720826 COP720826 CET720826 BUX720826 BLB720826 BBF720826 ARJ720826 AHN720826 XR720826 NV720826 DZ720826 B720826 WQL655290 WGP655290 VWT655290 VMX655290 VDB655290 UTF655290 UJJ655290 TZN655290 TPR655290 TFV655290 SVZ655290 SMD655290 SCH655290 RSL655290 RIP655290 QYT655290 QOX655290 QFB655290 PVF655290 PLJ655290 PBN655290 ORR655290 OHV655290 NXZ655290 NOD655290 NEH655290 MUL655290 MKP655290 MAT655290 LQX655290 LHB655290 KXF655290 KNJ655290 KDN655290 JTR655290 JJV655290 IZZ655290 IQD655290 IGH655290 HWL655290 HMP655290 HCT655290 GSX655290 GJB655290 FZF655290 FPJ655290 FFN655290 EVR655290 ELV655290 EBZ655290 DSD655290 DIH655290 CYL655290 COP655290 CET655290 BUX655290 BLB655290 BBF655290 ARJ655290 AHN655290 XR655290 NV655290 DZ655290 B655290 WQL589754 WGP589754 VWT589754 VMX589754 VDB589754 UTF589754 UJJ589754 TZN589754 TPR589754 TFV589754 SVZ589754 SMD589754 SCH589754 RSL589754 RIP589754 QYT589754 QOX589754 QFB589754 PVF589754 PLJ589754 PBN589754 ORR589754 OHV589754 NXZ589754 NOD589754 NEH589754 MUL589754 MKP589754 MAT589754 LQX589754 LHB589754 KXF589754 KNJ589754 KDN589754 JTR589754 JJV589754 IZZ589754 IQD589754 IGH589754 HWL589754 HMP589754 HCT589754 GSX589754 GJB589754 FZF589754 FPJ589754 FFN589754 EVR589754 ELV589754 EBZ589754 DSD589754 DIH589754 CYL589754 COP589754 CET589754 BUX589754 BLB589754 BBF589754 ARJ589754 AHN589754 XR589754 NV589754 DZ589754 B589754 WQL524218 WGP524218 VWT524218 VMX524218 VDB524218 UTF524218 UJJ524218 TZN524218 TPR524218 TFV524218 SVZ524218 SMD524218 SCH524218 RSL524218 RIP524218 QYT524218 QOX524218 QFB524218 PVF524218 PLJ524218 PBN524218 ORR524218 OHV524218 NXZ524218 NOD524218 NEH524218 MUL524218 MKP524218 MAT524218 LQX524218 LHB524218 KXF524218 KNJ524218 KDN524218 JTR524218 JJV524218 IZZ524218 IQD524218 IGH524218 HWL524218 HMP524218 HCT524218 GSX524218 GJB524218 FZF524218 FPJ524218 FFN524218 EVR524218 ELV524218 EBZ524218 DSD524218 DIH524218 CYL524218 COP524218 CET524218 BUX524218 BLB524218 BBF524218 ARJ524218 AHN524218 XR524218 NV524218 DZ524218 B524218 WQL458682 WGP458682 VWT458682 VMX458682 VDB458682 UTF458682 UJJ458682 TZN458682 TPR458682 TFV458682 SVZ458682 SMD458682 SCH458682 RSL458682 RIP458682 QYT458682 QOX458682 QFB458682 PVF458682 PLJ458682 PBN458682 ORR458682 OHV458682 NXZ458682 NOD458682 NEH458682 MUL458682 MKP458682 MAT458682 LQX458682 LHB458682 KXF458682 KNJ458682 KDN458682 JTR458682 JJV458682 IZZ458682 IQD458682 IGH458682 HWL458682 HMP458682 HCT458682 GSX458682 GJB458682 FZF458682 FPJ458682 FFN458682 EVR458682 ELV458682 EBZ458682 DSD458682 DIH458682 CYL458682 COP458682 CET458682 BUX458682 BLB458682 BBF458682 ARJ458682 AHN458682 XR458682 NV458682 DZ458682 B458682 WQL393146 WGP393146 VWT393146 VMX393146 VDB393146 UTF393146 UJJ393146 TZN393146 TPR393146 TFV393146 SVZ393146 SMD393146 SCH393146 RSL393146 RIP393146 QYT393146 QOX393146 QFB393146 PVF393146 PLJ393146 PBN393146 ORR393146 OHV393146 NXZ393146 NOD393146 NEH393146 MUL393146 MKP393146 MAT393146 LQX393146 LHB393146 KXF393146 KNJ393146 KDN393146 JTR393146 JJV393146 IZZ393146 IQD393146 IGH393146 HWL393146 HMP393146 HCT393146 GSX393146 GJB393146 FZF393146 FPJ393146 FFN393146 EVR393146 ELV393146 EBZ393146 DSD393146 DIH393146 CYL393146 COP393146 CET393146 BUX393146 BLB393146 BBF393146 ARJ393146 AHN393146 XR393146 NV393146 DZ393146 B393146 WQL327610 WGP327610 VWT327610 VMX327610 VDB327610 UTF327610 UJJ327610 TZN327610 TPR327610 TFV327610 SVZ327610 SMD327610 SCH327610 RSL327610 RIP327610 QYT327610 QOX327610 QFB327610 PVF327610 PLJ327610 PBN327610 ORR327610 OHV327610 NXZ327610 NOD327610 NEH327610 MUL327610 MKP327610 MAT327610 LQX327610 LHB327610 KXF327610 KNJ327610 KDN327610 JTR327610 JJV327610 IZZ327610 IQD327610 IGH327610 HWL327610 HMP327610 HCT327610 GSX327610 GJB327610 FZF327610 FPJ327610 FFN327610 EVR327610 ELV327610 EBZ327610 DSD327610 DIH327610 CYL327610 COP327610 CET327610 BUX327610 BLB327610 BBF327610 ARJ327610 AHN327610 XR327610 NV327610 DZ327610 B327610 WQL262074 WGP262074 VWT262074 VMX262074 VDB262074 UTF262074 UJJ262074 TZN262074 TPR262074 TFV262074 SVZ262074 SMD262074 SCH262074 RSL262074 RIP262074 QYT262074 QOX262074 QFB262074 PVF262074 PLJ262074 PBN262074 ORR262074 OHV262074 NXZ262074 NOD262074 NEH262074 MUL262074 MKP262074 MAT262074 LQX262074 LHB262074 KXF262074 KNJ262074 KDN262074 JTR262074 JJV262074 IZZ262074 IQD262074 IGH262074 HWL262074 HMP262074 HCT262074 GSX262074 GJB262074 FZF262074 FPJ262074 FFN262074 EVR262074 ELV262074 EBZ262074 DSD262074 DIH262074 CYL262074 COP262074 CET262074 BUX262074 BLB262074 BBF262074 ARJ262074 AHN262074 XR262074 NV262074 DZ262074 B262074 WQL196538 WGP196538 VWT196538 VMX196538 VDB196538 UTF196538 UJJ196538 TZN196538 TPR196538 TFV196538 SVZ196538 SMD196538 SCH196538 RSL196538 RIP196538 QYT196538 QOX196538 QFB196538 PVF196538 PLJ196538 PBN196538 ORR196538 OHV196538 NXZ196538 NOD196538 NEH196538 MUL196538 MKP196538 MAT196538 LQX196538 LHB196538 KXF196538 KNJ196538 KDN196538 JTR196538 JJV196538 IZZ196538 IQD196538 IGH196538 HWL196538 HMP196538 HCT196538 GSX196538 GJB196538 FZF196538 FPJ196538 FFN196538 EVR196538 ELV196538 EBZ196538 DSD196538 DIH196538 CYL196538 COP196538 CET196538 BUX196538 BLB196538 BBF196538 ARJ196538 AHN196538 XR196538 NV196538 DZ196538 B196538 WQL131002 WGP131002 VWT131002 VMX131002 VDB131002 UTF131002 UJJ131002 TZN131002 TPR131002 TFV131002 SVZ131002 SMD131002 SCH131002 RSL131002 RIP131002 QYT131002 QOX131002 QFB131002 PVF131002 PLJ131002 PBN131002 ORR131002 OHV131002 NXZ131002 NOD131002 NEH131002 MUL131002 MKP131002 MAT131002 LQX131002 LHB131002 KXF131002 KNJ131002 KDN131002 JTR131002 JJV131002 IZZ131002 IQD131002 IGH131002 HWL131002 HMP131002 HCT131002 GSX131002 GJB131002 FZF131002 FPJ131002 FFN131002 EVR131002 ELV131002 EBZ131002 DSD131002 DIH131002 CYL131002 COP131002 CET131002 BUX131002 BLB131002 BBF131002 ARJ131002 AHN131002 XR131002 NV131002 DZ131002 B131002 WQL65466 WGP65466 VWT65466 VMX65466 VDB65466 UTF65466 UJJ65466 TZN65466 TPR65466 TFV65466 SVZ65466 SMD65466 SCH65466 RSL65466 RIP65466 QYT65466 QOX65466 QFB65466 PVF65466 PLJ65466 PBN65466 ORR65466 OHV65466 NXZ65466 NOD65466 NEH65466 MUL65466 MKP65466 MAT65466 LQX65466 LHB65466 KXF65466 KNJ65466 KDN65466 JTR65466 JJV65466 IZZ65466 IQD65466 IGH65466 HWL65466 HMP65466 HCT65466 GSX65466 GJB65466 FZF65466 FPJ65466 FFN65466 EVR65466 ELV65466 EBZ65466 DSD65466 DIH65466 CYL65466 COP65466 CET65466 BUX65466 BLB65466 BBF65466 ARJ65466 AHN65466 XR65466 NV65466 DZ65466 B65466 B33" xr:uid="{D579A4F1-7283-6349-8BF3-B3B4F019F252}"/>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84ABD-0AC2-9E4F-8F95-DBD945B4DEB0}">
  <dimension ref="A1:X161"/>
  <sheetViews>
    <sheetView view="pageBreakPreview" zoomScale="60" zoomScaleNormal="69" workbookViewId="0">
      <selection activeCell="M18" sqref="M18:M21"/>
    </sheetView>
  </sheetViews>
  <sheetFormatPr baseColWidth="10" defaultRowHeight="13" x14ac:dyDescent="0.15"/>
  <cols>
    <col min="1" max="1" width="18.33203125" style="632" customWidth="1"/>
    <col min="2" max="2" width="20.6640625" style="632" customWidth="1"/>
    <col min="3" max="4" width="11.5" style="632" customWidth="1"/>
    <col min="5" max="5" width="4" style="717" customWidth="1"/>
    <col min="6" max="6" width="22.33203125" style="632" customWidth="1"/>
    <col min="7" max="7" width="15" style="632" customWidth="1"/>
    <col min="8" max="8" width="18.5" style="632" customWidth="1"/>
    <col min="9" max="9" width="18.1640625" style="632" customWidth="1"/>
    <col min="10" max="10" width="9.33203125" style="632" customWidth="1"/>
    <col min="11" max="11" width="17.1640625" style="718" customWidth="1"/>
    <col min="12" max="12" width="9" style="632" customWidth="1"/>
    <col min="13" max="13" width="10.83203125" style="632" customWidth="1"/>
    <col min="14" max="19" width="18.5" style="632" hidden="1" customWidth="1"/>
    <col min="20" max="21" width="18.5" style="632" customWidth="1"/>
    <col min="22" max="22" width="18.5" style="721" customWidth="1"/>
    <col min="23" max="23" width="10.83203125" style="719"/>
    <col min="24" max="24" width="11.33203125" style="719" bestFit="1" customWidth="1"/>
    <col min="25" max="216" width="10.83203125" style="632"/>
    <col min="217" max="218" width="20.6640625" style="632" customWidth="1"/>
    <col min="219" max="220" width="10.83203125" style="632"/>
    <col min="221" max="221" width="22.33203125" style="632" customWidth="1"/>
    <col min="222" max="227" width="10.83203125" style="632"/>
    <col min="228" max="228" width="25.6640625" style="632" customWidth="1"/>
    <col min="229" max="239" width="10.83203125" style="632"/>
    <col min="240" max="240" width="30.1640625" style="632" customWidth="1"/>
    <col min="241" max="241" width="35.33203125" style="632" customWidth="1"/>
    <col min="242" max="472" width="10.83203125" style="632"/>
    <col min="473" max="474" width="20.6640625" style="632" customWidth="1"/>
    <col min="475" max="476" width="10.83203125" style="632"/>
    <col min="477" max="477" width="22.33203125" style="632" customWidth="1"/>
    <col min="478" max="483" width="10.83203125" style="632"/>
    <col min="484" max="484" width="25.6640625" style="632" customWidth="1"/>
    <col min="485" max="495" width="10.83203125" style="632"/>
    <col min="496" max="496" width="30.1640625" style="632" customWidth="1"/>
    <col min="497" max="497" width="35.33203125" style="632" customWidth="1"/>
    <col min="498" max="728" width="10.83203125" style="632"/>
    <col min="729" max="730" width="20.6640625" style="632" customWidth="1"/>
    <col min="731" max="732" width="10.83203125" style="632"/>
    <col min="733" max="733" width="22.33203125" style="632" customWidth="1"/>
    <col min="734" max="739" width="10.83203125" style="632"/>
    <col min="740" max="740" width="25.6640625" style="632" customWidth="1"/>
    <col min="741" max="751" width="10.83203125" style="632"/>
    <col min="752" max="752" width="30.1640625" style="632" customWidth="1"/>
    <col min="753" max="753" width="35.33203125" style="632" customWidth="1"/>
    <col min="754" max="984" width="10.83203125" style="632"/>
    <col min="985" max="986" width="20.6640625" style="632" customWidth="1"/>
    <col min="987" max="988" width="10.83203125" style="632"/>
    <col min="989" max="989" width="22.33203125" style="632" customWidth="1"/>
    <col min="990" max="995" width="10.83203125" style="632"/>
    <col min="996" max="996" width="25.6640625" style="632" customWidth="1"/>
    <col min="997" max="1007" width="10.83203125" style="632"/>
    <col min="1008" max="1008" width="30.1640625" style="632" customWidth="1"/>
    <col min="1009" max="1009" width="35.33203125" style="632" customWidth="1"/>
    <col min="1010" max="1240" width="10.83203125" style="632"/>
    <col min="1241" max="1242" width="20.6640625" style="632" customWidth="1"/>
    <col min="1243" max="1244" width="10.83203125" style="632"/>
    <col min="1245" max="1245" width="22.33203125" style="632" customWidth="1"/>
    <col min="1246" max="1251" width="10.83203125" style="632"/>
    <col min="1252" max="1252" width="25.6640625" style="632" customWidth="1"/>
    <col min="1253" max="1263" width="10.83203125" style="632"/>
    <col min="1264" max="1264" width="30.1640625" style="632" customWidth="1"/>
    <col min="1265" max="1265" width="35.33203125" style="632" customWidth="1"/>
    <col min="1266" max="1496" width="10.83203125" style="632"/>
    <col min="1497" max="1498" width="20.6640625" style="632" customWidth="1"/>
    <col min="1499" max="1500" width="10.83203125" style="632"/>
    <col min="1501" max="1501" width="22.33203125" style="632" customWidth="1"/>
    <col min="1502" max="1507" width="10.83203125" style="632"/>
    <col min="1508" max="1508" width="25.6640625" style="632" customWidth="1"/>
    <col min="1509" max="1519" width="10.83203125" style="632"/>
    <col min="1520" max="1520" width="30.1640625" style="632" customWidth="1"/>
    <col min="1521" max="1521" width="35.33203125" style="632" customWidth="1"/>
    <col min="1522" max="1752" width="10.83203125" style="632"/>
    <col min="1753" max="1754" width="20.6640625" style="632" customWidth="1"/>
    <col min="1755" max="1756" width="10.83203125" style="632"/>
    <col min="1757" max="1757" width="22.33203125" style="632" customWidth="1"/>
    <col min="1758" max="1763" width="10.83203125" style="632"/>
    <col min="1764" max="1764" width="25.6640625" style="632" customWidth="1"/>
    <col min="1765" max="1775" width="10.83203125" style="632"/>
    <col min="1776" max="1776" width="30.1640625" style="632" customWidth="1"/>
    <col min="1777" max="1777" width="35.33203125" style="632" customWidth="1"/>
    <col min="1778" max="2008" width="10.83203125" style="632"/>
    <col min="2009" max="2010" width="20.6640625" style="632" customWidth="1"/>
    <col min="2011" max="2012" width="10.83203125" style="632"/>
    <col min="2013" max="2013" width="22.33203125" style="632" customWidth="1"/>
    <col min="2014" max="2019" width="10.83203125" style="632"/>
    <col min="2020" max="2020" width="25.6640625" style="632" customWidth="1"/>
    <col min="2021" max="2031" width="10.83203125" style="632"/>
    <col min="2032" max="2032" width="30.1640625" style="632" customWidth="1"/>
    <col min="2033" max="2033" width="35.33203125" style="632" customWidth="1"/>
    <col min="2034" max="2264" width="10.83203125" style="632"/>
    <col min="2265" max="2266" width="20.6640625" style="632" customWidth="1"/>
    <col min="2267" max="2268" width="10.83203125" style="632"/>
    <col min="2269" max="2269" width="22.33203125" style="632" customWidth="1"/>
    <col min="2270" max="2275" width="10.83203125" style="632"/>
    <col min="2276" max="2276" width="25.6640625" style="632" customWidth="1"/>
    <col min="2277" max="2287" width="10.83203125" style="632"/>
    <col min="2288" max="2288" width="30.1640625" style="632" customWidth="1"/>
    <col min="2289" max="2289" width="35.33203125" style="632" customWidth="1"/>
    <col min="2290" max="2520" width="10.83203125" style="632"/>
    <col min="2521" max="2522" width="20.6640625" style="632" customWidth="1"/>
    <col min="2523" max="2524" width="10.83203125" style="632"/>
    <col min="2525" max="2525" width="22.33203125" style="632" customWidth="1"/>
    <col min="2526" max="2531" width="10.83203125" style="632"/>
    <col min="2532" max="2532" width="25.6640625" style="632" customWidth="1"/>
    <col min="2533" max="2543" width="10.83203125" style="632"/>
    <col min="2544" max="2544" width="30.1640625" style="632" customWidth="1"/>
    <col min="2545" max="2545" width="35.33203125" style="632" customWidth="1"/>
    <col min="2546" max="2776" width="10.83203125" style="632"/>
    <col min="2777" max="2778" width="20.6640625" style="632" customWidth="1"/>
    <col min="2779" max="2780" width="10.83203125" style="632"/>
    <col min="2781" max="2781" width="22.33203125" style="632" customWidth="1"/>
    <col min="2782" max="2787" width="10.83203125" style="632"/>
    <col min="2788" max="2788" width="25.6640625" style="632" customWidth="1"/>
    <col min="2789" max="2799" width="10.83203125" style="632"/>
    <col min="2800" max="2800" width="30.1640625" style="632" customWidth="1"/>
    <col min="2801" max="2801" width="35.33203125" style="632" customWidth="1"/>
    <col min="2802" max="3032" width="10.83203125" style="632"/>
    <col min="3033" max="3034" width="20.6640625" style="632" customWidth="1"/>
    <col min="3035" max="3036" width="10.83203125" style="632"/>
    <col min="3037" max="3037" width="22.33203125" style="632" customWidth="1"/>
    <col min="3038" max="3043" width="10.83203125" style="632"/>
    <col min="3044" max="3044" width="25.6640625" style="632" customWidth="1"/>
    <col min="3045" max="3055" width="10.83203125" style="632"/>
    <col min="3056" max="3056" width="30.1640625" style="632" customWidth="1"/>
    <col min="3057" max="3057" width="35.33203125" style="632" customWidth="1"/>
    <col min="3058" max="3288" width="10.83203125" style="632"/>
    <col min="3289" max="3290" width="20.6640625" style="632" customWidth="1"/>
    <col min="3291" max="3292" width="10.83203125" style="632"/>
    <col min="3293" max="3293" width="22.33203125" style="632" customWidth="1"/>
    <col min="3294" max="3299" width="10.83203125" style="632"/>
    <col min="3300" max="3300" width="25.6640625" style="632" customWidth="1"/>
    <col min="3301" max="3311" width="10.83203125" style="632"/>
    <col min="3312" max="3312" width="30.1640625" style="632" customWidth="1"/>
    <col min="3313" max="3313" width="35.33203125" style="632" customWidth="1"/>
    <col min="3314" max="3544" width="10.83203125" style="632"/>
    <col min="3545" max="3546" width="20.6640625" style="632" customWidth="1"/>
    <col min="3547" max="3548" width="10.83203125" style="632"/>
    <col min="3549" max="3549" width="22.33203125" style="632" customWidth="1"/>
    <col min="3550" max="3555" width="10.83203125" style="632"/>
    <col min="3556" max="3556" width="25.6640625" style="632" customWidth="1"/>
    <col min="3557" max="3567" width="10.83203125" style="632"/>
    <col min="3568" max="3568" width="30.1640625" style="632" customWidth="1"/>
    <col min="3569" max="3569" width="35.33203125" style="632" customWidth="1"/>
    <col min="3570" max="3800" width="10.83203125" style="632"/>
    <col min="3801" max="3802" width="20.6640625" style="632" customWidth="1"/>
    <col min="3803" max="3804" width="10.83203125" style="632"/>
    <col min="3805" max="3805" width="22.33203125" style="632" customWidth="1"/>
    <col min="3806" max="3811" width="10.83203125" style="632"/>
    <col min="3812" max="3812" width="25.6640625" style="632" customWidth="1"/>
    <col min="3813" max="3823" width="10.83203125" style="632"/>
    <col min="3824" max="3824" width="30.1640625" style="632" customWidth="1"/>
    <col min="3825" max="3825" width="35.33203125" style="632" customWidth="1"/>
    <col min="3826" max="4056" width="10.83203125" style="632"/>
    <col min="4057" max="4058" width="20.6640625" style="632" customWidth="1"/>
    <col min="4059" max="4060" width="10.83203125" style="632"/>
    <col min="4061" max="4061" width="22.33203125" style="632" customWidth="1"/>
    <col min="4062" max="4067" width="10.83203125" style="632"/>
    <col min="4068" max="4068" width="25.6640625" style="632" customWidth="1"/>
    <col min="4069" max="4079" width="10.83203125" style="632"/>
    <col min="4080" max="4080" width="30.1640625" style="632" customWidth="1"/>
    <col min="4081" max="4081" width="35.33203125" style="632" customWidth="1"/>
    <col min="4082" max="4312" width="10.83203125" style="632"/>
    <col min="4313" max="4314" width="20.6640625" style="632" customWidth="1"/>
    <col min="4315" max="4316" width="10.83203125" style="632"/>
    <col min="4317" max="4317" width="22.33203125" style="632" customWidth="1"/>
    <col min="4318" max="4323" width="10.83203125" style="632"/>
    <col min="4324" max="4324" width="25.6640625" style="632" customWidth="1"/>
    <col min="4325" max="4335" width="10.83203125" style="632"/>
    <col min="4336" max="4336" width="30.1640625" style="632" customWidth="1"/>
    <col min="4337" max="4337" width="35.33203125" style="632" customWidth="1"/>
    <col min="4338" max="4568" width="10.83203125" style="632"/>
    <col min="4569" max="4570" width="20.6640625" style="632" customWidth="1"/>
    <col min="4571" max="4572" width="10.83203125" style="632"/>
    <col min="4573" max="4573" width="22.33203125" style="632" customWidth="1"/>
    <col min="4574" max="4579" width="10.83203125" style="632"/>
    <col min="4580" max="4580" width="25.6640625" style="632" customWidth="1"/>
    <col min="4581" max="4591" width="10.83203125" style="632"/>
    <col min="4592" max="4592" width="30.1640625" style="632" customWidth="1"/>
    <col min="4593" max="4593" width="35.33203125" style="632" customWidth="1"/>
    <col min="4594" max="4824" width="10.83203125" style="632"/>
    <col min="4825" max="4826" width="20.6640625" style="632" customWidth="1"/>
    <col min="4827" max="4828" width="10.83203125" style="632"/>
    <col min="4829" max="4829" width="22.33203125" style="632" customWidth="1"/>
    <col min="4830" max="4835" width="10.83203125" style="632"/>
    <col min="4836" max="4836" width="25.6640625" style="632" customWidth="1"/>
    <col min="4837" max="4847" width="10.83203125" style="632"/>
    <col min="4848" max="4848" width="30.1640625" style="632" customWidth="1"/>
    <col min="4849" max="4849" width="35.33203125" style="632" customWidth="1"/>
    <col min="4850" max="5080" width="10.83203125" style="632"/>
    <col min="5081" max="5082" width="20.6640625" style="632" customWidth="1"/>
    <col min="5083" max="5084" width="10.83203125" style="632"/>
    <col min="5085" max="5085" width="22.33203125" style="632" customWidth="1"/>
    <col min="5086" max="5091" width="10.83203125" style="632"/>
    <col min="5092" max="5092" width="25.6640625" style="632" customWidth="1"/>
    <col min="5093" max="5103" width="10.83203125" style="632"/>
    <col min="5104" max="5104" width="30.1640625" style="632" customWidth="1"/>
    <col min="5105" max="5105" width="35.33203125" style="632" customWidth="1"/>
    <col min="5106" max="5336" width="10.83203125" style="632"/>
    <col min="5337" max="5338" width="20.6640625" style="632" customWidth="1"/>
    <col min="5339" max="5340" width="10.83203125" style="632"/>
    <col min="5341" max="5341" width="22.33203125" style="632" customWidth="1"/>
    <col min="5342" max="5347" width="10.83203125" style="632"/>
    <col min="5348" max="5348" width="25.6640625" style="632" customWidth="1"/>
    <col min="5349" max="5359" width="10.83203125" style="632"/>
    <col min="5360" max="5360" width="30.1640625" style="632" customWidth="1"/>
    <col min="5361" max="5361" width="35.33203125" style="632" customWidth="1"/>
    <col min="5362" max="5592" width="10.83203125" style="632"/>
    <col min="5593" max="5594" width="20.6640625" style="632" customWidth="1"/>
    <col min="5595" max="5596" width="10.83203125" style="632"/>
    <col min="5597" max="5597" width="22.33203125" style="632" customWidth="1"/>
    <col min="5598" max="5603" width="10.83203125" style="632"/>
    <col min="5604" max="5604" width="25.6640625" style="632" customWidth="1"/>
    <col min="5605" max="5615" width="10.83203125" style="632"/>
    <col min="5616" max="5616" width="30.1640625" style="632" customWidth="1"/>
    <col min="5617" max="5617" width="35.33203125" style="632" customWidth="1"/>
    <col min="5618" max="5848" width="10.83203125" style="632"/>
    <col min="5849" max="5850" width="20.6640625" style="632" customWidth="1"/>
    <col min="5851" max="5852" width="10.83203125" style="632"/>
    <col min="5853" max="5853" width="22.33203125" style="632" customWidth="1"/>
    <col min="5854" max="5859" width="10.83203125" style="632"/>
    <col min="5860" max="5860" width="25.6640625" style="632" customWidth="1"/>
    <col min="5861" max="5871" width="10.83203125" style="632"/>
    <col min="5872" max="5872" width="30.1640625" style="632" customWidth="1"/>
    <col min="5873" max="5873" width="35.33203125" style="632" customWidth="1"/>
    <col min="5874" max="6104" width="10.83203125" style="632"/>
    <col min="6105" max="6106" width="20.6640625" style="632" customWidth="1"/>
    <col min="6107" max="6108" width="10.83203125" style="632"/>
    <col min="6109" max="6109" width="22.33203125" style="632" customWidth="1"/>
    <col min="6110" max="6115" width="10.83203125" style="632"/>
    <col min="6116" max="6116" width="25.6640625" style="632" customWidth="1"/>
    <col min="6117" max="6127" width="10.83203125" style="632"/>
    <col min="6128" max="6128" width="30.1640625" style="632" customWidth="1"/>
    <col min="6129" max="6129" width="35.33203125" style="632" customWidth="1"/>
    <col min="6130" max="6360" width="10.83203125" style="632"/>
    <col min="6361" max="6362" width="20.6640625" style="632" customWidth="1"/>
    <col min="6363" max="6364" width="10.83203125" style="632"/>
    <col min="6365" max="6365" width="22.33203125" style="632" customWidth="1"/>
    <col min="6366" max="6371" width="10.83203125" style="632"/>
    <col min="6372" max="6372" width="25.6640625" style="632" customWidth="1"/>
    <col min="6373" max="6383" width="10.83203125" style="632"/>
    <col min="6384" max="6384" width="30.1640625" style="632" customWidth="1"/>
    <col min="6385" max="6385" width="35.33203125" style="632" customWidth="1"/>
    <col min="6386" max="6616" width="10.83203125" style="632"/>
    <col min="6617" max="6618" width="20.6640625" style="632" customWidth="1"/>
    <col min="6619" max="6620" width="10.83203125" style="632"/>
    <col min="6621" max="6621" width="22.33203125" style="632" customWidth="1"/>
    <col min="6622" max="6627" width="10.83203125" style="632"/>
    <col min="6628" max="6628" width="25.6640625" style="632" customWidth="1"/>
    <col min="6629" max="6639" width="10.83203125" style="632"/>
    <col min="6640" max="6640" width="30.1640625" style="632" customWidth="1"/>
    <col min="6641" max="6641" width="35.33203125" style="632" customWidth="1"/>
    <col min="6642" max="6872" width="10.83203125" style="632"/>
    <col min="6873" max="6874" width="20.6640625" style="632" customWidth="1"/>
    <col min="6875" max="6876" width="10.83203125" style="632"/>
    <col min="6877" max="6877" width="22.33203125" style="632" customWidth="1"/>
    <col min="6878" max="6883" width="10.83203125" style="632"/>
    <col min="6884" max="6884" width="25.6640625" style="632" customWidth="1"/>
    <col min="6885" max="6895" width="10.83203125" style="632"/>
    <col min="6896" max="6896" width="30.1640625" style="632" customWidth="1"/>
    <col min="6897" max="6897" width="35.33203125" style="632" customWidth="1"/>
    <col min="6898" max="7128" width="10.83203125" style="632"/>
    <col min="7129" max="7130" width="20.6640625" style="632" customWidth="1"/>
    <col min="7131" max="7132" width="10.83203125" style="632"/>
    <col min="7133" max="7133" width="22.33203125" style="632" customWidth="1"/>
    <col min="7134" max="7139" width="10.83203125" style="632"/>
    <col min="7140" max="7140" width="25.6640625" style="632" customWidth="1"/>
    <col min="7141" max="7151" width="10.83203125" style="632"/>
    <col min="7152" max="7152" width="30.1640625" style="632" customWidth="1"/>
    <col min="7153" max="7153" width="35.33203125" style="632" customWidth="1"/>
    <col min="7154" max="7384" width="10.83203125" style="632"/>
    <col min="7385" max="7386" width="20.6640625" style="632" customWidth="1"/>
    <col min="7387" max="7388" width="10.83203125" style="632"/>
    <col min="7389" max="7389" width="22.33203125" style="632" customWidth="1"/>
    <col min="7390" max="7395" width="10.83203125" style="632"/>
    <col min="7396" max="7396" width="25.6640625" style="632" customWidth="1"/>
    <col min="7397" max="7407" width="10.83203125" style="632"/>
    <col min="7408" max="7408" width="30.1640625" style="632" customWidth="1"/>
    <col min="7409" max="7409" width="35.33203125" style="632" customWidth="1"/>
    <col min="7410" max="7640" width="10.83203125" style="632"/>
    <col min="7641" max="7642" width="20.6640625" style="632" customWidth="1"/>
    <col min="7643" max="7644" width="10.83203125" style="632"/>
    <col min="7645" max="7645" width="22.33203125" style="632" customWidth="1"/>
    <col min="7646" max="7651" width="10.83203125" style="632"/>
    <col min="7652" max="7652" width="25.6640625" style="632" customWidth="1"/>
    <col min="7653" max="7663" width="10.83203125" style="632"/>
    <col min="7664" max="7664" width="30.1640625" style="632" customWidth="1"/>
    <col min="7665" max="7665" width="35.33203125" style="632" customWidth="1"/>
    <col min="7666" max="7896" width="10.83203125" style="632"/>
    <col min="7897" max="7898" width="20.6640625" style="632" customWidth="1"/>
    <col min="7899" max="7900" width="10.83203125" style="632"/>
    <col min="7901" max="7901" width="22.33203125" style="632" customWidth="1"/>
    <col min="7902" max="7907" width="10.83203125" style="632"/>
    <col min="7908" max="7908" width="25.6640625" style="632" customWidth="1"/>
    <col min="7909" max="7919" width="10.83203125" style="632"/>
    <col min="7920" max="7920" width="30.1640625" style="632" customWidth="1"/>
    <col min="7921" max="7921" width="35.33203125" style="632" customWidth="1"/>
    <col min="7922" max="8152" width="10.83203125" style="632"/>
    <col min="8153" max="8154" width="20.6640625" style="632" customWidth="1"/>
    <col min="8155" max="8156" width="10.83203125" style="632"/>
    <col min="8157" max="8157" width="22.33203125" style="632" customWidth="1"/>
    <col min="8158" max="8163" width="10.83203125" style="632"/>
    <col min="8164" max="8164" width="25.6640625" style="632" customWidth="1"/>
    <col min="8165" max="8175" width="10.83203125" style="632"/>
    <col min="8176" max="8176" width="30.1640625" style="632" customWidth="1"/>
    <col min="8177" max="8177" width="35.33203125" style="632" customWidth="1"/>
    <col min="8178" max="8408" width="10.83203125" style="632"/>
    <col min="8409" max="8410" width="20.6640625" style="632" customWidth="1"/>
    <col min="8411" max="8412" width="10.83203125" style="632"/>
    <col min="8413" max="8413" width="22.33203125" style="632" customWidth="1"/>
    <col min="8414" max="8419" width="10.83203125" style="632"/>
    <col min="8420" max="8420" width="25.6640625" style="632" customWidth="1"/>
    <col min="8421" max="8431" width="10.83203125" style="632"/>
    <col min="8432" max="8432" width="30.1640625" style="632" customWidth="1"/>
    <col min="8433" max="8433" width="35.33203125" style="632" customWidth="1"/>
    <col min="8434" max="8664" width="10.83203125" style="632"/>
    <col min="8665" max="8666" width="20.6640625" style="632" customWidth="1"/>
    <col min="8667" max="8668" width="10.83203125" style="632"/>
    <col min="8669" max="8669" width="22.33203125" style="632" customWidth="1"/>
    <col min="8670" max="8675" width="10.83203125" style="632"/>
    <col min="8676" max="8676" width="25.6640625" style="632" customWidth="1"/>
    <col min="8677" max="8687" width="10.83203125" style="632"/>
    <col min="8688" max="8688" width="30.1640625" style="632" customWidth="1"/>
    <col min="8689" max="8689" width="35.33203125" style="632" customWidth="1"/>
    <col min="8690" max="8920" width="10.83203125" style="632"/>
    <col min="8921" max="8922" width="20.6640625" style="632" customWidth="1"/>
    <col min="8923" max="8924" width="10.83203125" style="632"/>
    <col min="8925" max="8925" width="22.33203125" style="632" customWidth="1"/>
    <col min="8926" max="8931" width="10.83203125" style="632"/>
    <col min="8932" max="8932" width="25.6640625" style="632" customWidth="1"/>
    <col min="8933" max="8943" width="10.83203125" style="632"/>
    <col min="8944" max="8944" width="30.1640625" style="632" customWidth="1"/>
    <col min="8945" max="8945" width="35.33203125" style="632" customWidth="1"/>
    <col min="8946" max="9176" width="10.83203125" style="632"/>
    <col min="9177" max="9178" width="20.6640625" style="632" customWidth="1"/>
    <col min="9179" max="9180" width="10.83203125" style="632"/>
    <col min="9181" max="9181" width="22.33203125" style="632" customWidth="1"/>
    <col min="9182" max="9187" width="10.83203125" style="632"/>
    <col min="9188" max="9188" width="25.6640625" style="632" customWidth="1"/>
    <col min="9189" max="9199" width="10.83203125" style="632"/>
    <col min="9200" max="9200" width="30.1640625" style="632" customWidth="1"/>
    <col min="9201" max="9201" width="35.33203125" style="632" customWidth="1"/>
    <col min="9202" max="9432" width="10.83203125" style="632"/>
    <col min="9433" max="9434" width="20.6640625" style="632" customWidth="1"/>
    <col min="9435" max="9436" width="10.83203125" style="632"/>
    <col min="9437" max="9437" width="22.33203125" style="632" customWidth="1"/>
    <col min="9438" max="9443" width="10.83203125" style="632"/>
    <col min="9444" max="9444" width="25.6640625" style="632" customWidth="1"/>
    <col min="9445" max="9455" width="10.83203125" style="632"/>
    <col min="9456" max="9456" width="30.1640625" style="632" customWidth="1"/>
    <col min="9457" max="9457" width="35.33203125" style="632" customWidth="1"/>
    <col min="9458" max="9688" width="10.83203125" style="632"/>
    <col min="9689" max="9690" width="20.6640625" style="632" customWidth="1"/>
    <col min="9691" max="9692" width="10.83203125" style="632"/>
    <col min="9693" max="9693" width="22.33203125" style="632" customWidth="1"/>
    <col min="9694" max="9699" width="10.83203125" style="632"/>
    <col min="9700" max="9700" width="25.6640625" style="632" customWidth="1"/>
    <col min="9701" max="9711" width="10.83203125" style="632"/>
    <col min="9712" max="9712" width="30.1640625" style="632" customWidth="1"/>
    <col min="9713" max="9713" width="35.33203125" style="632" customWidth="1"/>
    <col min="9714" max="9944" width="10.83203125" style="632"/>
    <col min="9945" max="9946" width="20.6640625" style="632" customWidth="1"/>
    <col min="9947" max="9948" width="10.83203125" style="632"/>
    <col min="9949" max="9949" width="22.33203125" style="632" customWidth="1"/>
    <col min="9950" max="9955" width="10.83203125" style="632"/>
    <col min="9956" max="9956" width="25.6640625" style="632" customWidth="1"/>
    <col min="9957" max="9967" width="10.83203125" style="632"/>
    <col min="9968" max="9968" width="30.1640625" style="632" customWidth="1"/>
    <col min="9969" max="9969" width="35.33203125" style="632" customWidth="1"/>
    <col min="9970" max="10200" width="10.83203125" style="632"/>
    <col min="10201" max="10202" width="20.6640625" style="632" customWidth="1"/>
    <col min="10203" max="10204" width="10.83203125" style="632"/>
    <col min="10205" max="10205" width="22.33203125" style="632" customWidth="1"/>
    <col min="10206" max="10211" width="10.83203125" style="632"/>
    <col min="10212" max="10212" width="25.6640625" style="632" customWidth="1"/>
    <col min="10213" max="10223" width="10.83203125" style="632"/>
    <col min="10224" max="10224" width="30.1640625" style="632" customWidth="1"/>
    <col min="10225" max="10225" width="35.33203125" style="632" customWidth="1"/>
    <col min="10226" max="10456" width="10.83203125" style="632"/>
    <col min="10457" max="10458" width="20.6640625" style="632" customWidth="1"/>
    <col min="10459" max="10460" width="10.83203125" style="632"/>
    <col min="10461" max="10461" width="22.33203125" style="632" customWidth="1"/>
    <col min="10462" max="10467" width="10.83203125" style="632"/>
    <col min="10468" max="10468" width="25.6640625" style="632" customWidth="1"/>
    <col min="10469" max="10479" width="10.83203125" style="632"/>
    <col min="10480" max="10480" width="30.1640625" style="632" customWidth="1"/>
    <col min="10481" max="10481" width="35.33203125" style="632" customWidth="1"/>
    <col min="10482" max="10712" width="10.83203125" style="632"/>
    <col min="10713" max="10714" width="20.6640625" style="632" customWidth="1"/>
    <col min="10715" max="10716" width="10.83203125" style="632"/>
    <col min="10717" max="10717" width="22.33203125" style="632" customWidth="1"/>
    <col min="10718" max="10723" width="10.83203125" style="632"/>
    <col min="10724" max="10724" width="25.6640625" style="632" customWidth="1"/>
    <col min="10725" max="10735" width="10.83203125" style="632"/>
    <col min="10736" max="10736" width="30.1640625" style="632" customWidth="1"/>
    <col min="10737" max="10737" width="35.33203125" style="632" customWidth="1"/>
    <col min="10738" max="10968" width="10.83203125" style="632"/>
    <col min="10969" max="10970" width="20.6640625" style="632" customWidth="1"/>
    <col min="10971" max="10972" width="10.83203125" style="632"/>
    <col min="10973" max="10973" width="22.33203125" style="632" customWidth="1"/>
    <col min="10974" max="10979" width="10.83203125" style="632"/>
    <col min="10980" max="10980" width="25.6640625" style="632" customWidth="1"/>
    <col min="10981" max="10991" width="10.83203125" style="632"/>
    <col min="10992" max="10992" width="30.1640625" style="632" customWidth="1"/>
    <col min="10993" max="10993" width="35.33203125" style="632" customWidth="1"/>
    <col min="10994" max="11224" width="10.83203125" style="632"/>
    <col min="11225" max="11226" width="20.6640625" style="632" customWidth="1"/>
    <col min="11227" max="11228" width="10.83203125" style="632"/>
    <col min="11229" max="11229" width="22.33203125" style="632" customWidth="1"/>
    <col min="11230" max="11235" width="10.83203125" style="632"/>
    <col min="11236" max="11236" width="25.6640625" style="632" customWidth="1"/>
    <col min="11237" max="11247" width="10.83203125" style="632"/>
    <col min="11248" max="11248" width="30.1640625" style="632" customWidth="1"/>
    <col min="11249" max="11249" width="35.33203125" style="632" customWidth="1"/>
    <col min="11250" max="11480" width="10.83203125" style="632"/>
    <col min="11481" max="11482" width="20.6640625" style="632" customWidth="1"/>
    <col min="11483" max="11484" width="10.83203125" style="632"/>
    <col min="11485" max="11485" width="22.33203125" style="632" customWidth="1"/>
    <col min="11486" max="11491" width="10.83203125" style="632"/>
    <col min="11492" max="11492" width="25.6640625" style="632" customWidth="1"/>
    <col min="11493" max="11503" width="10.83203125" style="632"/>
    <col min="11504" max="11504" width="30.1640625" style="632" customWidth="1"/>
    <col min="11505" max="11505" width="35.33203125" style="632" customWidth="1"/>
    <col min="11506" max="11736" width="10.83203125" style="632"/>
    <col min="11737" max="11738" width="20.6640625" style="632" customWidth="1"/>
    <col min="11739" max="11740" width="10.83203125" style="632"/>
    <col min="11741" max="11741" width="22.33203125" style="632" customWidth="1"/>
    <col min="11742" max="11747" width="10.83203125" style="632"/>
    <col min="11748" max="11748" width="25.6640625" style="632" customWidth="1"/>
    <col min="11749" max="11759" width="10.83203125" style="632"/>
    <col min="11760" max="11760" width="30.1640625" style="632" customWidth="1"/>
    <col min="11761" max="11761" width="35.33203125" style="632" customWidth="1"/>
    <col min="11762" max="11992" width="10.83203125" style="632"/>
    <col min="11993" max="11994" width="20.6640625" style="632" customWidth="1"/>
    <col min="11995" max="11996" width="10.83203125" style="632"/>
    <col min="11997" max="11997" width="22.33203125" style="632" customWidth="1"/>
    <col min="11998" max="12003" width="10.83203125" style="632"/>
    <col min="12004" max="12004" width="25.6640625" style="632" customWidth="1"/>
    <col min="12005" max="12015" width="10.83203125" style="632"/>
    <col min="12016" max="12016" width="30.1640625" style="632" customWidth="1"/>
    <col min="12017" max="12017" width="35.33203125" style="632" customWidth="1"/>
    <col min="12018" max="12248" width="10.83203125" style="632"/>
    <col min="12249" max="12250" width="20.6640625" style="632" customWidth="1"/>
    <col min="12251" max="12252" width="10.83203125" style="632"/>
    <col min="12253" max="12253" width="22.33203125" style="632" customWidth="1"/>
    <col min="12254" max="12259" width="10.83203125" style="632"/>
    <col min="12260" max="12260" width="25.6640625" style="632" customWidth="1"/>
    <col min="12261" max="12271" width="10.83203125" style="632"/>
    <col min="12272" max="12272" width="30.1640625" style="632" customWidth="1"/>
    <col min="12273" max="12273" width="35.33203125" style="632" customWidth="1"/>
    <col min="12274" max="12504" width="10.83203125" style="632"/>
    <col min="12505" max="12506" width="20.6640625" style="632" customWidth="1"/>
    <col min="12507" max="12508" width="10.83203125" style="632"/>
    <col min="12509" max="12509" width="22.33203125" style="632" customWidth="1"/>
    <col min="12510" max="12515" width="10.83203125" style="632"/>
    <col min="12516" max="12516" width="25.6640625" style="632" customWidth="1"/>
    <col min="12517" max="12527" width="10.83203125" style="632"/>
    <col min="12528" max="12528" width="30.1640625" style="632" customWidth="1"/>
    <col min="12529" max="12529" width="35.33203125" style="632" customWidth="1"/>
    <col min="12530" max="12760" width="10.83203125" style="632"/>
    <col min="12761" max="12762" width="20.6640625" style="632" customWidth="1"/>
    <col min="12763" max="12764" width="10.83203125" style="632"/>
    <col min="12765" max="12765" width="22.33203125" style="632" customWidth="1"/>
    <col min="12766" max="12771" width="10.83203125" style="632"/>
    <col min="12772" max="12772" width="25.6640625" style="632" customWidth="1"/>
    <col min="12773" max="12783" width="10.83203125" style="632"/>
    <col min="12784" max="12784" width="30.1640625" style="632" customWidth="1"/>
    <col min="12785" max="12785" width="35.33203125" style="632" customWidth="1"/>
    <col min="12786" max="13016" width="10.83203125" style="632"/>
    <col min="13017" max="13018" width="20.6640625" style="632" customWidth="1"/>
    <col min="13019" max="13020" width="10.83203125" style="632"/>
    <col min="13021" max="13021" width="22.33203125" style="632" customWidth="1"/>
    <col min="13022" max="13027" width="10.83203125" style="632"/>
    <col min="13028" max="13028" width="25.6640625" style="632" customWidth="1"/>
    <col min="13029" max="13039" width="10.83203125" style="632"/>
    <col min="13040" max="13040" width="30.1640625" style="632" customWidth="1"/>
    <col min="13041" max="13041" width="35.33203125" style="632" customWidth="1"/>
    <col min="13042" max="13272" width="10.83203125" style="632"/>
    <col min="13273" max="13274" width="20.6640625" style="632" customWidth="1"/>
    <col min="13275" max="13276" width="10.83203125" style="632"/>
    <col min="13277" max="13277" width="22.33203125" style="632" customWidth="1"/>
    <col min="13278" max="13283" width="10.83203125" style="632"/>
    <col min="13284" max="13284" width="25.6640625" style="632" customWidth="1"/>
    <col min="13285" max="13295" width="10.83203125" style="632"/>
    <col min="13296" max="13296" width="30.1640625" style="632" customWidth="1"/>
    <col min="13297" max="13297" width="35.33203125" style="632" customWidth="1"/>
    <col min="13298" max="13528" width="10.83203125" style="632"/>
    <col min="13529" max="13530" width="20.6640625" style="632" customWidth="1"/>
    <col min="13531" max="13532" width="10.83203125" style="632"/>
    <col min="13533" max="13533" width="22.33203125" style="632" customWidth="1"/>
    <col min="13534" max="13539" width="10.83203125" style="632"/>
    <col min="13540" max="13540" width="25.6640625" style="632" customWidth="1"/>
    <col min="13541" max="13551" width="10.83203125" style="632"/>
    <col min="13552" max="13552" width="30.1640625" style="632" customWidth="1"/>
    <col min="13553" max="13553" width="35.33203125" style="632" customWidth="1"/>
    <col min="13554" max="13784" width="10.83203125" style="632"/>
    <col min="13785" max="13786" width="20.6640625" style="632" customWidth="1"/>
    <col min="13787" max="13788" width="10.83203125" style="632"/>
    <col min="13789" max="13789" width="22.33203125" style="632" customWidth="1"/>
    <col min="13790" max="13795" width="10.83203125" style="632"/>
    <col min="13796" max="13796" width="25.6640625" style="632" customWidth="1"/>
    <col min="13797" max="13807" width="10.83203125" style="632"/>
    <col min="13808" max="13808" width="30.1640625" style="632" customWidth="1"/>
    <col min="13809" max="13809" width="35.33203125" style="632" customWidth="1"/>
    <col min="13810" max="14040" width="10.83203125" style="632"/>
    <col min="14041" max="14042" width="20.6640625" style="632" customWidth="1"/>
    <col min="14043" max="14044" width="10.83203125" style="632"/>
    <col min="14045" max="14045" width="22.33203125" style="632" customWidth="1"/>
    <col min="14046" max="14051" width="10.83203125" style="632"/>
    <col min="14052" max="14052" width="25.6640625" style="632" customWidth="1"/>
    <col min="14053" max="14063" width="10.83203125" style="632"/>
    <col min="14064" max="14064" width="30.1640625" style="632" customWidth="1"/>
    <col min="14065" max="14065" width="35.33203125" style="632" customWidth="1"/>
    <col min="14066" max="14296" width="10.83203125" style="632"/>
    <col min="14297" max="14298" width="20.6640625" style="632" customWidth="1"/>
    <col min="14299" max="14300" width="10.83203125" style="632"/>
    <col min="14301" max="14301" width="22.33203125" style="632" customWidth="1"/>
    <col min="14302" max="14307" width="10.83203125" style="632"/>
    <col min="14308" max="14308" width="25.6640625" style="632" customWidth="1"/>
    <col min="14309" max="14319" width="10.83203125" style="632"/>
    <col min="14320" max="14320" width="30.1640625" style="632" customWidth="1"/>
    <col min="14321" max="14321" width="35.33203125" style="632" customWidth="1"/>
    <col min="14322" max="14552" width="10.83203125" style="632"/>
    <col min="14553" max="14554" width="20.6640625" style="632" customWidth="1"/>
    <col min="14555" max="14556" width="10.83203125" style="632"/>
    <col min="14557" max="14557" width="22.33203125" style="632" customWidth="1"/>
    <col min="14558" max="14563" width="10.83203125" style="632"/>
    <col min="14564" max="14564" width="25.6640625" style="632" customWidth="1"/>
    <col min="14565" max="14575" width="10.83203125" style="632"/>
    <col min="14576" max="14576" width="30.1640625" style="632" customWidth="1"/>
    <col min="14577" max="14577" width="35.33203125" style="632" customWidth="1"/>
    <col min="14578" max="14808" width="10.83203125" style="632"/>
    <col min="14809" max="14810" width="20.6640625" style="632" customWidth="1"/>
    <col min="14811" max="14812" width="10.83203125" style="632"/>
    <col min="14813" max="14813" width="22.33203125" style="632" customWidth="1"/>
    <col min="14814" max="14819" width="10.83203125" style="632"/>
    <col min="14820" max="14820" width="25.6640625" style="632" customWidth="1"/>
    <col min="14821" max="14831" width="10.83203125" style="632"/>
    <col min="14832" max="14832" width="30.1640625" style="632" customWidth="1"/>
    <col min="14833" max="14833" width="35.33203125" style="632" customWidth="1"/>
    <col min="14834" max="15064" width="10.83203125" style="632"/>
    <col min="15065" max="15066" width="20.6640625" style="632" customWidth="1"/>
    <col min="15067" max="15068" width="10.83203125" style="632"/>
    <col min="15069" max="15069" width="22.33203125" style="632" customWidth="1"/>
    <col min="15070" max="15075" width="10.83203125" style="632"/>
    <col min="15076" max="15076" width="25.6640625" style="632" customWidth="1"/>
    <col min="15077" max="15087" width="10.83203125" style="632"/>
    <col min="15088" max="15088" width="30.1640625" style="632" customWidth="1"/>
    <col min="15089" max="15089" width="35.33203125" style="632" customWidth="1"/>
    <col min="15090" max="15320" width="10.83203125" style="632"/>
    <col min="15321" max="15322" width="20.6640625" style="632" customWidth="1"/>
    <col min="15323" max="15324" width="10.83203125" style="632"/>
    <col min="15325" max="15325" width="22.33203125" style="632" customWidth="1"/>
    <col min="15326" max="15331" width="10.83203125" style="632"/>
    <col min="15332" max="15332" width="25.6640625" style="632" customWidth="1"/>
    <col min="15333" max="15343" width="10.83203125" style="632"/>
    <col min="15344" max="15344" width="30.1640625" style="632" customWidth="1"/>
    <col min="15345" max="15345" width="35.33203125" style="632" customWidth="1"/>
    <col min="15346" max="15576" width="10.83203125" style="632"/>
    <col min="15577" max="15578" width="20.6640625" style="632" customWidth="1"/>
    <col min="15579" max="15580" width="10.83203125" style="632"/>
    <col min="15581" max="15581" width="22.33203125" style="632" customWidth="1"/>
    <col min="15582" max="15587" width="10.83203125" style="632"/>
    <col min="15588" max="15588" width="25.6640625" style="632" customWidth="1"/>
    <col min="15589" max="15599" width="10.83203125" style="632"/>
    <col min="15600" max="15600" width="30.1640625" style="632" customWidth="1"/>
    <col min="15601" max="15601" width="35.33203125" style="632" customWidth="1"/>
    <col min="15602" max="15832" width="10.83203125" style="632"/>
    <col min="15833" max="15834" width="20.6640625" style="632" customWidth="1"/>
    <col min="15835" max="15836" width="10.83203125" style="632"/>
    <col min="15837" max="15837" width="22.33203125" style="632" customWidth="1"/>
    <col min="15838" max="15843" width="10.83203125" style="632"/>
    <col min="15844" max="15844" width="25.6640625" style="632" customWidth="1"/>
    <col min="15845" max="15855" width="10.83203125" style="632"/>
    <col min="15856" max="15856" width="30.1640625" style="632" customWidth="1"/>
    <col min="15857" max="15857" width="35.33203125" style="632" customWidth="1"/>
    <col min="15858" max="16088" width="10.83203125" style="632"/>
    <col min="16089" max="16090" width="20.6640625" style="632" customWidth="1"/>
    <col min="16091" max="16092" width="10.83203125" style="632"/>
    <col min="16093" max="16093" width="22.33203125" style="632" customWidth="1"/>
    <col min="16094" max="16099" width="10.83203125" style="632"/>
    <col min="16100" max="16100" width="25.6640625" style="632" customWidth="1"/>
    <col min="16101" max="16111" width="10.83203125" style="632"/>
    <col min="16112" max="16112" width="30.1640625" style="632" customWidth="1"/>
    <col min="16113" max="16113" width="35.33203125" style="632" customWidth="1"/>
    <col min="16114" max="16337" width="10.83203125" style="632"/>
    <col min="16338" max="16384" width="11.5" style="632" customWidth="1"/>
  </cols>
  <sheetData>
    <row r="1" spans="1:24" ht="12.75" customHeight="1" x14ac:dyDescent="0.15">
      <c r="A1" s="1063" t="s">
        <v>0</v>
      </c>
      <c r="B1" s="1064"/>
      <c r="C1" s="1064"/>
      <c r="D1" s="1064"/>
      <c r="E1" s="1064"/>
      <c r="F1" s="1064"/>
      <c r="G1" s="1064"/>
      <c r="H1" s="1064"/>
      <c r="I1" s="1064"/>
      <c r="J1" s="1064"/>
      <c r="K1" s="1064"/>
      <c r="L1" s="1064"/>
      <c r="M1" s="1064"/>
      <c r="N1" s="1064"/>
      <c r="O1" s="1064"/>
      <c r="P1" s="1064"/>
      <c r="Q1" s="1064"/>
      <c r="R1" s="1064"/>
      <c r="S1" s="1064"/>
      <c r="T1" s="1064"/>
      <c r="U1" s="1064"/>
      <c r="V1" s="1064"/>
      <c r="W1" s="1064"/>
      <c r="X1" s="1064"/>
    </row>
    <row r="2" spans="1:24" x14ac:dyDescent="0.15">
      <c r="A2" s="1063" t="s">
        <v>1</v>
      </c>
      <c r="B2" s="1064"/>
      <c r="C2" s="1064"/>
      <c r="D2" s="1064"/>
      <c r="E2" s="1064"/>
      <c r="F2" s="1064"/>
      <c r="G2" s="1064"/>
      <c r="H2" s="1064"/>
      <c r="I2" s="1064"/>
      <c r="J2" s="1064"/>
      <c r="K2" s="1064"/>
      <c r="L2" s="1064"/>
      <c r="M2" s="1064"/>
      <c r="N2" s="1064"/>
      <c r="O2" s="1064"/>
      <c r="P2" s="1064"/>
      <c r="Q2" s="1064"/>
      <c r="R2" s="1064"/>
      <c r="S2" s="1064"/>
      <c r="T2" s="1064"/>
      <c r="U2" s="1064"/>
      <c r="V2" s="1064"/>
      <c r="W2" s="1064"/>
      <c r="X2" s="1064"/>
    </row>
    <row r="3" spans="1:24" ht="12.75" customHeight="1" x14ac:dyDescent="0.15">
      <c r="A3" s="1063" t="s">
        <v>2</v>
      </c>
      <c r="B3" s="1064"/>
      <c r="C3" s="1064"/>
      <c r="D3" s="1064"/>
      <c r="E3" s="1064"/>
      <c r="F3" s="1064"/>
      <c r="G3" s="1064"/>
      <c r="H3" s="1064"/>
      <c r="I3" s="1064"/>
      <c r="J3" s="1064"/>
      <c r="K3" s="1064"/>
      <c r="L3" s="1064"/>
      <c r="M3" s="1064"/>
      <c r="N3" s="1064"/>
      <c r="O3" s="1064"/>
      <c r="P3" s="1064"/>
      <c r="Q3" s="1064"/>
      <c r="R3" s="1064"/>
      <c r="S3" s="1064"/>
      <c r="T3" s="1064"/>
      <c r="U3" s="1064"/>
      <c r="V3" s="1064"/>
      <c r="W3" s="1064"/>
      <c r="X3" s="1064"/>
    </row>
    <row r="4" spans="1:24" ht="12.75" customHeight="1" x14ac:dyDescent="0.15">
      <c r="A4" s="1065" t="s">
        <v>3</v>
      </c>
      <c r="B4" s="1066"/>
      <c r="C4" s="1066"/>
      <c r="D4" s="1066"/>
      <c r="E4" s="1066"/>
      <c r="F4" s="1066"/>
      <c r="G4" s="1066"/>
      <c r="H4" s="1066"/>
      <c r="I4" s="1066"/>
      <c r="J4" s="1066"/>
      <c r="K4" s="1066"/>
      <c r="L4" s="1066"/>
      <c r="M4" s="1066"/>
      <c r="N4" s="1066"/>
      <c r="O4" s="1066"/>
      <c r="P4" s="1066"/>
      <c r="Q4" s="1066"/>
      <c r="R4" s="1066"/>
      <c r="S4" s="1066"/>
      <c r="T4" s="1066"/>
      <c r="U4" s="1066"/>
      <c r="V4" s="1066"/>
      <c r="W4" s="1066"/>
      <c r="X4" s="1066"/>
    </row>
    <row r="5" spans="1:24" x14ac:dyDescent="0.15">
      <c r="A5" s="1058" t="s">
        <v>4</v>
      </c>
      <c r="B5" s="1058"/>
      <c r="C5" s="1058"/>
      <c r="D5" s="1058"/>
      <c r="E5" s="633"/>
      <c r="F5" s="1067" t="s">
        <v>42</v>
      </c>
      <c r="G5" s="1068"/>
      <c r="H5" s="1068"/>
      <c r="I5" s="1068"/>
      <c r="J5" s="1068"/>
      <c r="K5" s="1068"/>
      <c r="L5" s="1068"/>
      <c r="M5" s="1068"/>
      <c r="N5" s="1068"/>
      <c r="O5" s="1068"/>
      <c r="P5" s="1068"/>
      <c r="Q5" s="1068"/>
      <c r="R5" s="1068"/>
      <c r="S5" s="1068"/>
      <c r="T5" s="1068"/>
      <c r="U5" s="1068"/>
      <c r="V5" s="1068"/>
      <c r="W5" s="1068"/>
      <c r="X5" s="1068"/>
    </row>
    <row r="6" spans="1:24" x14ac:dyDescent="0.15">
      <c r="A6" s="1058" t="s">
        <v>5</v>
      </c>
      <c r="B6" s="1058"/>
      <c r="C6" s="1058"/>
      <c r="D6" s="1058"/>
      <c r="E6" s="633"/>
      <c r="F6" s="1059">
        <v>2540203113</v>
      </c>
      <c r="G6" s="1060"/>
      <c r="H6" s="1060"/>
      <c r="I6" s="1060"/>
      <c r="J6" s="1060"/>
      <c r="K6" s="1060"/>
      <c r="L6" s="1060"/>
      <c r="M6" s="1060"/>
      <c r="N6" s="1060"/>
      <c r="O6" s="1060"/>
      <c r="P6" s="1060"/>
      <c r="Q6" s="1060"/>
      <c r="R6" s="1060"/>
      <c r="S6" s="1060"/>
      <c r="T6" s="1060"/>
      <c r="U6" s="1060"/>
      <c r="V6" s="1060"/>
      <c r="W6" s="1060"/>
      <c r="X6" s="1060"/>
    </row>
    <row r="7" spans="1:24" x14ac:dyDescent="0.15">
      <c r="A7" s="1058" t="s">
        <v>6</v>
      </c>
      <c r="B7" s="1058"/>
      <c r="C7" s="1058"/>
      <c r="D7" s="1058"/>
      <c r="E7" s="633"/>
      <c r="F7" s="1061" t="s">
        <v>697</v>
      </c>
      <c r="G7" s="1062"/>
      <c r="H7" s="1062"/>
      <c r="I7" s="1062"/>
      <c r="J7" s="1062"/>
      <c r="K7" s="1062"/>
      <c r="L7" s="1062"/>
      <c r="M7" s="1062"/>
      <c r="N7" s="1062"/>
      <c r="O7" s="1062"/>
      <c r="P7" s="1062"/>
      <c r="Q7" s="1062"/>
      <c r="R7" s="1062"/>
      <c r="S7" s="1062"/>
      <c r="T7" s="1062"/>
      <c r="U7" s="1062"/>
      <c r="V7" s="1062"/>
      <c r="W7" s="1062"/>
      <c r="X7" s="1062"/>
    </row>
    <row r="8" spans="1:24" ht="12.75" customHeight="1" x14ac:dyDescent="0.15">
      <c r="A8" s="1058" t="s">
        <v>7</v>
      </c>
      <c r="B8" s="1058"/>
      <c r="C8" s="1058"/>
      <c r="D8" s="1058"/>
      <c r="E8" s="633"/>
      <c r="F8" s="1061" t="s">
        <v>675</v>
      </c>
      <c r="G8" s="1062"/>
      <c r="H8" s="1062"/>
      <c r="I8" s="1062"/>
      <c r="J8" s="1062"/>
      <c r="K8" s="1062"/>
      <c r="L8" s="1062"/>
      <c r="M8" s="1062"/>
      <c r="N8" s="1062"/>
      <c r="O8" s="1062"/>
      <c r="P8" s="1062"/>
      <c r="Q8" s="1062"/>
      <c r="R8" s="1062"/>
      <c r="S8" s="1062"/>
      <c r="T8" s="1062"/>
      <c r="U8" s="1062"/>
      <c r="V8" s="1062"/>
      <c r="W8" s="1062"/>
      <c r="X8" s="1062"/>
    </row>
    <row r="9" spans="1:24" ht="12.75" customHeight="1" x14ac:dyDescent="0.15">
      <c r="A9" s="634"/>
      <c r="B9" s="634"/>
      <c r="C9" s="635"/>
      <c r="D9" s="636"/>
      <c r="E9" s="637"/>
      <c r="F9" s="638"/>
      <c r="G9" s="639"/>
      <c r="H9" s="639"/>
      <c r="I9" s="639"/>
      <c r="J9" s="639"/>
      <c r="K9" s="639"/>
      <c r="L9" s="639"/>
      <c r="M9" s="638"/>
      <c r="N9" s="639"/>
      <c r="O9" s="638"/>
      <c r="W9" s="640"/>
      <c r="X9" s="640"/>
    </row>
    <row r="10" spans="1:24" ht="12.75" customHeight="1" x14ac:dyDescent="0.15">
      <c r="A10" s="1078" t="s">
        <v>8</v>
      </c>
      <c r="B10" s="1081" t="s">
        <v>9</v>
      </c>
      <c r="C10" s="1084" t="s">
        <v>10</v>
      </c>
      <c r="D10" s="1085"/>
      <c r="E10" s="1090" t="s">
        <v>27</v>
      </c>
      <c r="F10" s="1093" t="s">
        <v>11</v>
      </c>
      <c r="G10" s="1096" t="s">
        <v>12</v>
      </c>
      <c r="H10" s="1097"/>
      <c r="I10" s="1097"/>
      <c r="J10" s="1097"/>
      <c r="K10" s="1097"/>
      <c r="L10" s="1098"/>
      <c r="M10" s="1069" t="s">
        <v>1195</v>
      </c>
      <c r="N10" s="1072" t="s">
        <v>659</v>
      </c>
      <c r="O10" s="1073"/>
      <c r="P10" s="1074"/>
      <c r="Q10" s="1072" t="s">
        <v>737</v>
      </c>
      <c r="R10" s="1073"/>
      <c r="S10" s="1074"/>
      <c r="T10" s="2435" t="s">
        <v>1127</v>
      </c>
      <c r="U10" s="2436"/>
      <c r="V10" s="2437"/>
      <c r="W10" s="2438" t="s">
        <v>1243</v>
      </c>
      <c r="X10" s="1093" t="s">
        <v>49</v>
      </c>
    </row>
    <row r="11" spans="1:24" x14ac:dyDescent="0.15">
      <c r="A11" s="1079"/>
      <c r="B11" s="1082"/>
      <c r="C11" s="1086"/>
      <c r="D11" s="1087"/>
      <c r="E11" s="1091"/>
      <c r="F11" s="1094"/>
      <c r="G11" s="1093" t="s">
        <v>15</v>
      </c>
      <c r="H11" s="1093" t="s">
        <v>16</v>
      </c>
      <c r="I11" s="1093" t="s">
        <v>17</v>
      </c>
      <c r="J11" s="1099" t="s">
        <v>18</v>
      </c>
      <c r="K11" s="1100"/>
      <c r="L11" s="1101"/>
      <c r="M11" s="1070"/>
      <c r="N11" s="1075"/>
      <c r="O11" s="1076"/>
      <c r="P11" s="1077"/>
      <c r="Q11" s="1075"/>
      <c r="R11" s="1076"/>
      <c r="S11" s="1077"/>
      <c r="T11" s="2439"/>
      <c r="U11" s="2440"/>
      <c r="V11" s="2441"/>
      <c r="W11" s="2438"/>
      <c r="X11" s="1094"/>
    </row>
    <row r="12" spans="1:24" ht="28" x14ac:dyDescent="0.15">
      <c r="A12" s="1080"/>
      <c r="B12" s="1083"/>
      <c r="C12" s="1088"/>
      <c r="D12" s="1089"/>
      <c r="E12" s="1092"/>
      <c r="F12" s="1095"/>
      <c r="G12" s="1095"/>
      <c r="H12" s="1095"/>
      <c r="I12" s="1095"/>
      <c r="J12" s="641" t="s">
        <v>20</v>
      </c>
      <c r="K12" s="642" t="s">
        <v>33</v>
      </c>
      <c r="L12" s="643" t="s">
        <v>19</v>
      </c>
      <c r="M12" s="1071"/>
      <c r="N12" s="644" t="s">
        <v>58</v>
      </c>
      <c r="O12" s="644" t="s">
        <v>779</v>
      </c>
      <c r="P12" s="644" t="s">
        <v>780</v>
      </c>
      <c r="Q12" s="644" t="s">
        <v>58</v>
      </c>
      <c r="R12" s="644" t="s">
        <v>779</v>
      </c>
      <c r="S12" s="644" t="s">
        <v>780</v>
      </c>
      <c r="T12" s="822" t="s">
        <v>58</v>
      </c>
      <c r="U12" s="822" t="s">
        <v>779</v>
      </c>
      <c r="V12" s="822" t="s">
        <v>780</v>
      </c>
      <c r="W12" s="2442"/>
      <c r="X12" s="1094"/>
    </row>
    <row r="13" spans="1:24" x14ac:dyDescent="0.15">
      <c r="A13" s="1122" t="s">
        <v>21</v>
      </c>
      <c r="B13" s="1122" t="s">
        <v>22</v>
      </c>
      <c r="C13" s="1124" t="s">
        <v>23</v>
      </c>
      <c r="D13" s="1125"/>
      <c r="E13" s="1102">
        <v>1</v>
      </c>
      <c r="F13" s="1104" t="s">
        <v>34</v>
      </c>
      <c r="G13" s="1104" t="s">
        <v>25</v>
      </c>
      <c r="H13" s="1104" t="s">
        <v>26</v>
      </c>
      <c r="I13" s="1108" t="s">
        <v>24</v>
      </c>
      <c r="J13" s="1109">
        <v>0.1</v>
      </c>
      <c r="K13" s="1110" t="s">
        <v>684</v>
      </c>
      <c r="L13" s="1108">
        <v>2019</v>
      </c>
      <c r="M13" s="1105">
        <v>1</v>
      </c>
      <c r="N13" s="1119">
        <v>22</v>
      </c>
      <c r="O13" s="1119">
        <v>87</v>
      </c>
      <c r="P13" s="1105">
        <f>N13/O13</f>
        <v>0.25287356321839083</v>
      </c>
      <c r="Q13" s="1119">
        <v>10</v>
      </c>
      <c r="R13" s="1119">
        <v>87</v>
      </c>
      <c r="S13" s="1105">
        <f>Q13/R13</f>
        <v>0.11494252873563218</v>
      </c>
      <c r="T13" s="1115">
        <f>N13+Q13</f>
        <v>32</v>
      </c>
      <c r="U13" s="1115">
        <v>87</v>
      </c>
      <c r="V13" s="1105">
        <f>T13/U13</f>
        <v>0.36781609195402298</v>
      </c>
      <c r="W13" s="1204">
        <f>V13</f>
        <v>0.36781609195402298</v>
      </c>
      <c r="X13" s="1204">
        <v>0.5</v>
      </c>
    </row>
    <row r="14" spans="1:24" x14ac:dyDescent="0.15">
      <c r="A14" s="1123"/>
      <c r="B14" s="1123"/>
      <c r="C14" s="1126"/>
      <c r="D14" s="1127"/>
      <c r="E14" s="1103"/>
      <c r="F14" s="1104"/>
      <c r="G14" s="1104"/>
      <c r="H14" s="1104"/>
      <c r="I14" s="1108"/>
      <c r="J14" s="1109"/>
      <c r="K14" s="1111"/>
      <c r="L14" s="1108"/>
      <c r="M14" s="1106"/>
      <c r="N14" s="1120"/>
      <c r="O14" s="1120"/>
      <c r="P14" s="1106"/>
      <c r="Q14" s="1120"/>
      <c r="R14" s="1120"/>
      <c r="S14" s="1106"/>
      <c r="T14" s="1115"/>
      <c r="U14" s="1115"/>
      <c r="V14" s="1106"/>
      <c r="W14" s="1204"/>
      <c r="X14" s="1204"/>
    </row>
    <row r="15" spans="1:24" x14ac:dyDescent="0.15">
      <c r="A15" s="1123"/>
      <c r="B15" s="1123"/>
      <c r="C15" s="1126"/>
      <c r="D15" s="1127"/>
      <c r="E15" s="1103"/>
      <c r="F15" s="1104"/>
      <c r="G15" s="1104"/>
      <c r="H15" s="1104"/>
      <c r="I15" s="1108"/>
      <c r="J15" s="1109"/>
      <c r="K15" s="1111"/>
      <c r="L15" s="1108"/>
      <c r="M15" s="1106"/>
      <c r="N15" s="1120"/>
      <c r="O15" s="1120"/>
      <c r="P15" s="1106"/>
      <c r="Q15" s="1120"/>
      <c r="R15" s="1120"/>
      <c r="S15" s="1106"/>
      <c r="T15" s="1115"/>
      <c r="U15" s="1115"/>
      <c r="V15" s="1106"/>
      <c r="W15" s="1204"/>
      <c r="X15" s="1204"/>
    </row>
    <row r="16" spans="1:24" x14ac:dyDescent="0.15">
      <c r="A16" s="1123"/>
      <c r="B16" s="1123"/>
      <c r="C16" s="1126"/>
      <c r="D16" s="1127"/>
      <c r="E16" s="1103"/>
      <c r="F16" s="1104"/>
      <c r="G16" s="1104"/>
      <c r="H16" s="1104"/>
      <c r="I16" s="1108"/>
      <c r="J16" s="1109"/>
      <c r="K16" s="1111"/>
      <c r="L16" s="1108"/>
      <c r="M16" s="1106"/>
      <c r="N16" s="1120"/>
      <c r="O16" s="1120"/>
      <c r="P16" s="1106"/>
      <c r="Q16" s="1120"/>
      <c r="R16" s="1120"/>
      <c r="S16" s="1106"/>
      <c r="T16" s="1115"/>
      <c r="U16" s="1115"/>
      <c r="V16" s="1106"/>
      <c r="W16" s="1204"/>
      <c r="X16" s="1204"/>
    </row>
    <row r="17" spans="1:24" x14ac:dyDescent="0.15">
      <c r="A17" s="1123"/>
      <c r="B17" s="1123"/>
      <c r="C17" s="1126"/>
      <c r="D17" s="1127"/>
      <c r="E17" s="1103"/>
      <c r="F17" s="1104"/>
      <c r="G17" s="1104"/>
      <c r="H17" s="1104"/>
      <c r="I17" s="1108"/>
      <c r="J17" s="1109"/>
      <c r="K17" s="1111"/>
      <c r="L17" s="1108"/>
      <c r="M17" s="1107"/>
      <c r="N17" s="1121"/>
      <c r="O17" s="1121"/>
      <c r="P17" s="1107"/>
      <c r="Q17" s="1121"/>
      <c r="R17" s="1121"/>
      <c r="S17" s="1107"/>
      <c r="T17" s="1115"/>
      <c r="U17" s="1115"/>
      <c r="V17" s="1107"/>
      <c r="W17" s="1204"/>
      <c r="X17" s="1204"/>
    </row>
    <row r="18" spans="1:24" x14ac:dyDescent="0.15">
      <c r="A18" s="1112" t="s">
        <v>21</v>
      </c>
      <c r="B18" s="1112" t="s">
        <v>22</v>
      </c>
      <c r="C18" s="1112" t="s">
        <v>23</v>
      </c>
      <c r="D18" s="1112"/>
      <c r="E18" s="1113">
        <v>2</v>
      </c>
      <c r="F18" s="1112" t="s">
        <v>48</v>
      </c>
      <c r="G18" s="1112" t="s">
        <v>36</v>
      </c>
      <c r="H18" s="1112" t="s">
        <v>37</v>
      </c>
      <c r="I18" s="1128" t="s">
        <v>24</v>
      </c>
      <c r="J18" s="1109">
        <v>0.1</v>
      </c>
      <c r="K18" s="1110" t="s">
        <v>684</v>
      </c>
      <c r="L18" s="1108">
        <v>2019</v>
      </c>
      <c r="M18" s="1116">
        <v>1</v>
      </c>
      <c r="N18" s="1122">
        <v>10</v>
      </c>
      <c r="O18" s="1122">
        <v>31</v>
      </c>
      <c r="P18" s="1116">
        <f>N18/O18</f>
        <v>0.32258064516129031</v>
      </c>
      <c r="Q18" s="1122">
        <v>2</v>
      </c>
      <c r="R18" s="1122">
        <v>31</v>
      </c>
      <c r="S18" s="1116">
        <f>Q18/R18</f>
        <v>6.4516129032258063E-2</v>
      </c>
      <c r="T18" s="1146">
        <f>N18+Q18</f>
        <v>12</v>
      </c>
      <c r="U18" s="1146">
        <v>31</v>
      </c>
      <c r="V18" s="1105">
        <f>T18/U18</f>
        <v>0.38709677419354838</v>
      </c>
      <c r="W18" s="1204">
        <f>V18</f>
        <v>0.38709677419354838</v>
      </c>
      <c r="X18" s="1109">
        <v>0.5</v>
      </c>
    </row>
    <row r="19" spans="1:24" x14ac:dyDescent="0.15">
      <c r="A19" s="1112"/>
      <c r="B19" s="1112"/>
      <c r="C19" s="1112"/>
      <c r="D19" s="1112"/>
      <c r="E19" s="1114"/>
      <c r="F19" s="1112"/>
      <c r="G19" s="1112"/>
      <c r="H19" s="1112"/>
      <c r="I19" s="1128"/>
      <c r="J19" s="1109"/>
      <c r="K19" s="1111"/>
      <c r="L19" s="1108"/>
      <c r="M19" s="1117"/>
      <c r="N19" s="1123"/>
      <c r="O19" s="1123"/>
      <c r="P19" s="1117"/>
      <c r="Q19" s="1123"/>
      <c r="R19" s="1123"/>
      <c r="S19" s="1117"/>
      <c r="T19" s="1146"/>
      <c r="U19" s="1146"/>
      <c r="V19" s="1106"/>
      <c r="W19" s="1204"/>
      <c r="X19" s="1109"/>
    </row>
    <row r="20" spans="1:24" x14ac:dyDescent="0.15">
      <c r="A20" s="1112"/>
      <c r="B20" s="1112"/>
      <c r="C20" s="1112"/>
      <c r="D20" s="1112"/>
      <c r="E20" s="1114"/>
      <c r="F20" s="1112"/>
      <c r="G20" s="1112"/>
      <c r="H20" s="1112"/>
      <c r="I20" s="1128"/>
      <c r="J20" s="1109"/>
      <c r="K20" s="1111"/>
      <c r="L20" s="1108"/>
      <c r="M20" s="1117"/>
      <c r="N20" s="1123"/>
      <c r="O20" s="1123"/>
      <c r="P20" s="1117"/>
      <c r="Q20" s="1123"/>
      <c r="R20" s="1123"/>
      <c r="S20" s="1117"/>
      <c r="T20" s="1146"/>
      <c r="U20" s="1146"/>
      <c r="V20" s="1106"/>
      <c r="W20" s="1204"/>
      <c r="X20" s="1109"/>
    </row>
    <row r="21" spans="1:24" x14ac:dyDescent="0.15">
      <c r="A21" s="1112"/>
      <c r="B21" s="1112"/>
      <c r="C21" s="1112"/>
      <c r="D21" s="1112"/>
      <c r="E21" s="1114"/>
      <c r="F21" s="1112"/>
      <c r="G21" s="1112"/>
      <c r="H21" s="1112"/>
      <c r="I21" s="1128"/>
      <c r="J21" s="1109"/>
      <c r="K21" s="1111"/>
      <c r="L21" s="1108"/>
      <c r="M21" s="1118"/>
      <c r="N21" s="1129"/>
      <c r="O21" s="1129"/>
      <c r="P21" s="1118"/>
      <c r="Q21" s="1129"/>
      <c r="R21" s="1129"/>
      <c r="S21" s="1118"/>
      <c r="T21" s="1146"/>
      <c r="U21" s="1146"/>
      <c r="V21" s="1107"/>
      <c r="W21" s="1204"/>
      <c r="X21" s="1109"/>
    </row>
    <row r="22" spans="1:24" x14ac:dyDescent="0.15">
      <c r="A22" s="1112"/>
      <c r="B22" s="1112"/>
      <c r="C22" s="1112"/>
      <c r="D22" s="1112"/>
      <c r="E22" s="1138">
        <v>3</v>
      </c>
      <c r="F22" s="1136" t="s">
        <v>47</v>
      </c>
      <c r="G22" s="1112" t="s">
        <v>38</v>
      </c>
      <c r="H22" s="1112" t="s">
        <v>39</v>
      </c>
      <c r="I22" s="1128" t="s">
        <v>24</v>
      </c>
      <c r="J22" s="1137">
        <v>0</v>
      </c>
      <c r="K22" s="1110" t="s">
        <v>685</v>
      </c>
      <c r="L22" s="1137">
        <v>2019</v>
      </c>
      <c r="M22" s="1105">
        <v>1</v>
      </c>
      <c r="N22" s="1119">
        <v>1</v>
      </c>
      <c r="O22" s="1119">
        <v>4</v>
      </c>
      <c r="P22" s="1105">
        <f>N22/O22</f>
        <v>0.25</v>
      </c>
      <c r="Q22" s="1119">
        <v>1</v>
      </c>
      <c r="R22" s="1119">
        <v>4</v>
      </c>
      <c r="S22" s="1105">
        <f>Q22/R22</f>
        <v>0.25</v>
      </c>
      <c r="T22" s="1115">
        <v>2</v>
      </c>
      <c r="U22" s="1115">
        <v>4</v>
      </c>
      <c r="V22" s="1105">
        <f>T22/U22</f>
        <v>0.5</v>
      </c>
      <c r="W22" s="1204">
        <f>V22</f>
        <v>0.5</v>
      </c>
      <c r="X22" s="1204">
        <v>0.5</v>
      </c>
    </row>
    <row r="23" spans="1:24" x14ac:dyDescent="0.15">
      <c r="A23" s="1112"/>
      <c r="B23" s="1112"/>
      <c r="C23" s="1112"/>
      <c r="D23" s="1112"/>
      <c r="E23" s="1138"/>
      <c r="F23" s="1136"/>
      <c r="G23" s="1112"/>
      <c r="H23" s="1112"/>
      <c r="I23" s="1128"/>
      <c r="J23" s="1137"/>
      <c r="K23" s="1137"/>
      <c r="L23" s="1137"/>
      <c r="M23" s="1106"/>
      <c r="N23" s="1120"/>
      <c r="O23" s="1120"/>
      <c r="P23" s="1106"/>
      <c r="Q23" s="1120"/>
      <c r="R23" s="1120"/>
      <c r="S23" s="1106"/>
      <c r="T23" s="1115"/>
      <c r="U23" s="1115"/>
      <c r="V23" s="1106"/>
      <c r="W23" s="1204"/>
      <c r="X23" s="1204"/>
    </row>
    <row r="24" spans="1:24" x14ac:dyDescent="0.15">
      <c r="A24" s="1112"/>
      <c r="B24" s="1112"/>
      <c r="C24" s="1112"/>
      <c r="D24" s="1112"/>
      <c r="E24" s="1138"/>
      <c r="F24" s="1136"/>
      <c r="G24" s="1112"/>
      <c r="H24" s="1112"/>
      <c r="I24" s="1128"/>
      <c r="J24" s="1137"/>
      <c r="K24" s="1137"/>
      <c r="L24" s="1137"/>
      <c r="M24" s="1107"/>
      <c r="N24" s="1121"/>
      <c r="O24" s="1121"/>
      <c r="P24" s="1107"/>
      <c r="Q24" s="1121"/>
      <c r="R24" s="1121"/>
      <c r="S24" s="1107"/>
      <c r="T24" s="1115"/>
      <c r="U24" s="1115"/>
      <c r="V24" s="1107"/>
      <c r="W24" s="1204"/>
      <c r="X24" s="1204"/>
    </row>
    <row r="25" spans="1:24" x14ac:dyDescent="0.15">
      <c r="A25" s="1104" t="s">
        <v>111</v>
      </c>
      <c r="B25" s="1192" t="s">
        <v>112</v>
      </c>
      <c r="C25" s="1130" t="s">
        <v>113</v>
      </c>
      <c r="D25" s="1131"/>
      <c r="E25" s="1090">
        <v>4</v>
      </c>
      <c r="F25" s="1136" t="s">
        <v>1229</v>
      </c>
      <c r="G25" s="1112" t="s">
        <v>1185</v>
      </c>
      <c r="H25" s="1139" t="s">
        <v>1186</v>
      </c>
      <c r="I25" s="1128" t="s">
        <v>24</v>
      </c>
      <c r="J25" s="1144">
        <f>366/212</f>
        <v>1.7264150943396226</v>
      </c>
      <c r="K25" s="1137" t="s">
        <v>1228</v>
      </c>
      <c r="L25" s="1144">
        <v>2019</v>
      </c>
      <c r="M25" s="1144">
        <v>2</v>
      </c>
      <c r="N25" s="1142">
        <v>102</v>
      </c>
      <c r="O25" s="1142">
        <v>33</v>
      </c>
      <c r="P25" s="1113">
        <f>N25/O25</f>
        <v>3.0909090909090908</v>
      </c>
      <c r="Q25" s="1119">
        <v>0</v>
      </c>
      <c r="R25" s="1119">
        <v>0</v>
      </c>
      <c r="S25" s="1113" t="e">
        <f>Q25/R25</f>
        <v>#DIV/0!</v>
      </c>
      <c r="T25" s="1119">
        <f>N25+Q25</f>
        <v>102</v>
      </c>
      <c r="U25" s="1119">
        <f>O25+R25</f>
        <v>33</v>
      </c>
      <c r="V25" s="1225">
        <f>T25/U25</f>
        <v>3.0909090909090908</v>
      </c>
      <c r="W25" s="2443">
        <v>2</v>
      </c>
      <c r="X25" s="2444">
        <v>0</v>
      </c>
    </row>
    <row r="26" spans="1:24" x14ac:dyDescent="0.15">
      <c r="A26" s="1104"/>
      <c r="B26" s="1192"/>
      <c r="C26" s="1132"/>
      <c r="D26" s="1133"/>
      <c r="E26" s="1091"/>
      <c r="F26" s="1136"/>
      <c r="G26" s="1112"/>
      <c r="H26" s="1140"/>
      <c r="I26" s="1128"/>
      <c r="J26" s="1144"/>
      <c r="K26" s="1137"/>
      <c r="L26" s="1144"/>
      <c r="M26" s="1144"/>
      <c r="N26" s="1143"/>
      <c r="O26" s="1143"/>
      <c r="P26" s="1114"/>
      <c r="Q26" s="1120"/>
      <c r="R26" s="1120"/>
      <c r="S26" s="1114"/>
      <c r="T26" s="1120"/>
      <c r="U26" s="1120"/>
      <c r="V26" s="1226"/>
      <c r="W26" s="2443"/>
      <c r="X26" s="2444"/>
    </row>
    <row r="27" spans="1:24" x14ac:dyDescent="0.15">
      <c r="A27" s="1104"/>
      <c r="B27" s="1192"/>
      <c r="C27" s="1132"/>
      <c r="D27" s="1133"/>
      <c r="E27" s="1092"/>
      <c r="F27" s="1136"/>
      <c r="G27" s="1112"/>
      <c r="H27" s="1141"/>
      <c r="I27" s="1128"/>
      <c r="J27" s="1144"/>
      <c r="K27" s="1137"/>
      <c r="L27" s="1144"/>
      <c r="M27" s="1144"/>
      <c r="N27" s="1143"/>
      <c r="O27" s="1143"/>
      <c r="P27" s="1114"/>
      <c r="Q27" s="1120"/>
      <c r="R27" s="1120"/>
      <c r="S27" s="1114"/>
      <c r="T27" s="1120"/>
      <c r="U27" s="1120"/>
      <c r="V27" s="1226"/>
      <c r="W27" s="2443"/>
      <c r="X27" s="2444"/>
    </row>
    <row r="28" spans="1:24" ht="98" x14ac:dyDescent="0.15">
      <c r="A28" s="1104"/>
      <c r="B28" s="1192"/>
      <c r="C28" s="1132"/>
      <c r="D28" s="1133"/>
      <c r="E28" s="645">
        <v>5</v>
      </c>
      <c r="F28" s="646" t="s">
        <v>1202</v>
      </c>
      <c r="G28" s="646" t="s">
        <v>90</v>
      </c>
      <c r="H28" s="646" t="s">
        <v>91</v>
      </c>
      <c r="I28" s="647" t="s">
        <v>24</v>
      </c>
      <c r="J28" s="648">
        <v>0.17469999999999999</v>
      </c>
      <c r="K28" s="649" t="s">
        <v>1209</v>
      </c>
      <c r="L28" s="650">
        <v>2019</v>
      </c>
      <c r="M28" s="648">
        <v>0.1847</v>
      </c>
      <c r="N28" s="651">
        <v>12</v>
      </c>
      <c r="O28" s="651">
        <v>2232</v>
      </c>
      <c r="P28" s="652">
        <f>N28/O28</f>
        <v>5.3763440860215058E-3</v>
      </c>
      <c r="Q28" s="653">
        <v>0</v>
      </c>
      <c r="R28" s="653">
        <v>0</v>
      </c>
      <c r="S28" s="652" t="e">
        <f>Q28/R28</f>
        <v>#DIV/0!</v>
      </c>
      <c r="T28" s="812">
        <f>N28+Q28</f>
        <v>12</v>
      </c>
      <c r="U28" s="812">
        <f>O28+R28</f>
        <v>2232</v>
      </c>
      <c r="V28" s="820">
        <f>T28/U28</f>
        <v>5.3763440860215058E-3</v>
      </c>
      <c r="W28" s="2445">
        <v>0.1847</v>
      </c>
      <c r="X28" s="2446">
        <f>(V28/M28)</f>
        <v>2.910852239318628E-2</v>
      </c>
    </row>
    <row r="29" spans="1:24" x14ac:dyDescent="0.15">
      <c r="A29" s="1104"/>
      <c r="B29" s="1192"/>
      <c r="C29" s="1132"/>
      <c r="D29" s="1133"/>
      <c r="E29" s="1090">
        <v>6</v>
      </c>
      <c r="F29" s="1139" t="s">
        <v>95</v>
      </c>
      <c r="G29" s="1122" t="s">
        <v>96</v>
      </c>
      <c r="H29" s="1122" t="s">
        <v>97</v>
      </c>
      <c r="I29" s="1142" t="s">
        <v>24</v>
      </c>
      <c r="J29" s="1150">
        <v>0.51</v>
      </c>
      <c r="K29" s="1153" t="s">
        <v>701</v>
      </c>
      <c r="L29" s="1119">
        <v>2019</v>
      </c>
      <c r="M29" s="1156">
        <v>0.53500000000000003</v>
      </c>
      <c r="N29" s="1119">
        <v>433</v>
      </c>
      <c r="O29" s="1119">
        <v>4520</v>
      </c>
      <c r="P29" s="1105">
        <f>N29/O29</f>
        <v>9.5796460176991144E-2</v>
      </c>
      <c r="Q29" s="1119">
        <v>307</v>
      </c>
      <c r="R29" s="1119">
        <v>4520</v>
      </c>
      <c r="S29" s="1105">
        <f>Q29/R29</f>
        <v>6.7920353982300882E-2</v>
      </c>
      <c r="T29" s="1119">
        <f>N29+Q29</f>
        <v>740</v>
      </c>
      <c r="U29" s="1119">
        <v>4520</v>
      </c>
      <c r="V29" s="1105">
        <f>T29/U29</f>
        <v>0.16371681415929204</v>
      </c>
      <c r="W29" s="2447">
        <v>0.53500000000000003</v>
      </c>
      <c r="X29" s="2447">
        <f>(V29/M29)</f>
        <v>0.30601273674634022</v>
      </c>
    </row>
    <row r="30" spans="1:24" x14ac:dyDescent="0.15">
      <c r="A30" s="1104"/>
      <c r="B30" s="1192"/>
      <c r="C30" s="1132"/>
      <c r="D30" s="1133"/>
      <c r="E30" s="1091"/>
      <c r="F30" s="1140"/>
      <c r="G30" s="1123"/>
      <c r="H30" s="1123"/>
      <c r="I30" s="1143"/>
      <c r="J30" s="1151"/>
      <c r="K30" s="1154"/>
      <c r="L30" s="1120"/>
      <c r="M30" s="1157"/>
      <c r="N30" s="1120"/>
      <c r="O30" s="1120"/>
      <c r="P30" s="1106"/>
      <c r="Q30" s="1120"/>
      <c r="R30" s="1120"/>
      <c r="S30" s="1106"/>
      <c r="T30" s="1120"/>
      <c r="U30" s="1120"/>
      <c r="V30" s="1106"/>
      <c r="W30" s="2448"/>
      <c r="X30" s="2448"/>
    </row>
    <row r="31" spans="1:24" x14ac:dyDescent="0.15">
      <c r="A31" s="1104"/>
      <c r="B31" s="1192"/>
      <c r="C31" s="1132"/>
      <c r="D31" s="1133"/>
      <c r="E31" s="1091"/>
      <c r="F31" s="1140"/>
      <c r="G31" s="1123"/>
      <c r="H31" s="1123"/>
      <c r="I31" s="1143"/>
      <c r="J31" s="1151"/>
      <c r="K31" s="1154"/>
      <c r="L31" s="1120"/>
      <c r="M31" s="1157"/>
      <c r="N31" s="1120"/>
      <c r="O31" s="1120"/>
      <c r="P31" s="1106"/>
      <c r="Q31" s="1120"/>
      <c r="R31" s="1120"/>
      <c r="S31" s="1106"/>
      <c r="T31" s="1120"/>
      <c r="U31" s="1120"/>
      <c r="V31" s="1106"/>
      <c r="W31" s="2448"/>
      <c r="X31" s="2448"/>
    </row>
    <row r="32" spans="1:24" x14ac:dyDescent="0.15">
      <c r="A32" s="1104"/>
      <c r="B32" s="1192"/>
      <c r="C32" s="1132"/>
      <c r="D32" s="1133"/>
      <c r="E32" s="1091"/>
      <c r="F32" s="1140"/>
      <c r="G32" s="1123"/>
      <c r="H32" s="1123"/>
      <c r="I32" s="1143"/>
      <c r="J32" s="1151"/>
      <c r="K32" s="1154"/>
      <c r="L32" s="1120"/>
      <c r="M32" s="1157"/>
      <c r="N32" s="1120"/>
      <c r="O32" s="1120"/>
      <c r="P32" s="1106"/>
      <c r="Q32" s="1120"/>
      <c r="R32" s="1120"/>
      <c r="S32" s="1106"/>
      <c r="T32" s="1120"/>
      <c r="U32" s="1120"/>
      <c r="V32" s="1106"/>
      <c r="W32" s="2448"/>
      <c r="X32" s="2448"/>
    </row>
    <row r="33" spans="1:24" x14ac:dyDescent="0.15">
      <c r="A33" s="1104"/>
      <c r="B33" s="1192"/>
      <c r="C33" s="1132"/>
      <c r="D33" s="1133"/>
      <c r="E33" s="1092"/>
      <c r="F33" s="1141"/>
      <c r="G33" s="1123"/>
      <c r="H33" s="1123"/>
      <c r="I33" s="1143"/>
      <c r="J33" s="1152"/>
      <c r="K33" s="1155"/>
      <c r="L33" s="1121"/>
      <c r="M33" s="1157"/>
      <c r="N33" s="1121"/>
      <c r="O33" s="1121"/>
      <c r="P33" s="1107"/>
      <c r="Q33" s="1121"/>
      <c r="R33" s="1121"/>
      <c r="S33" s="1107"/>
      <c r="T33" s="1121"/>
      <c r="U33" s="1121"/>
      <c r="V33" s="1107"/>
      <c r="W33" s="2449"/>
      <c r="X33" s="2449"/>
    </row>
    <row r="34" spans="1:24" ht="126" x14ac:dyDescent="0.15">
      <c r="A34" s="1104"/>
      <c r="B34" s="1192"/>
      <c r="C34" s="1132"/>
      <c r="D34" s="1133"/>
      <c r="E34" s="645">
        <v>7</v>
      </c>
      <c r="F34" s="654" t="s">
        <v>98</v>
      </c>
      <c r="G34" s="654" t="s">
        <v>99</v>
      </c>
      <c r="H34" s="654" t="s">
        <v>100</v>
      </c>
      <c r="I34" s="651" t="s">
        <v>24</v>
      </c>
      <c r="J34" s="655">
        <v>0.33400000000000002</v>
      </c>
      <c r="K34" s="656" t="s">
        <v>725</v>
      </c>
      <c r="L34" s="653">
        <v>2019</v>
      </c>
      <c r="M34" s="657">
        <v>0.35899999999999999</v>
      </c>
      <c r="N34" s="653">
        <f>61+42+57</f>
        <v>160</v>
      </c>
      <c r="O34" s="653">
        <v>4520</v>
      </c>
      <c r="P34" s="658">
        <f>N34/O34</f>
        <v>3.5398230088495575E-2</v>
      </c>
      <c r="Q34" s="653">
        <f>49+35+82</f>
        <v>166</v>
      </c>
      <c r="R34" s="653">
        <v>4520</v>
      </c>
      <c r="S34" s="658">
        <f>Q34/R34</f>
        <v>3.6725663716814162E-2</v>
      </c>
      <c r="T34" s="812">
        <f>N34+Q34</f>
        <v>326</v>
      </c>
      <c r="U34" s="812">
        <v>4520</v>
      </c>
      <c r="V34" s="820">
        <f>T34/U34</f>
        <v>7.212389380530973E-2</v>
      </c>
      <c r="W34" s="2450">
        <v>0.35899999999999999</v>
      </c>
      <c r="X34" s="2451">
        <f>(V34/M34)</f>
        <v>0.20090221115685161</v>
      </c>
    </row>
    <row r="35" spans="1:24" ht="126" x14ac:dyDescent="0.15">
      <c r="A35" s="1104"/>
      <c r="B35" s="1192"/>
      <c r="C35" s="1132"/>
      <c r="D35" s="1133"/>
      <c r="E35" s="645">
        <v>8</v>
      </c>
      <c r="F35" s="659" t="s">
        <v>102</v>
      </c>
      <c r="G35" s="654" t="s">
        <v>103</v>
      </c>
      <c r="H35" s="654" t="s">
        <v>104</v>
      </c>
      <c r="I35" s="651" t="s">
        <v>24</v>
      </c>
      <c r="J35" s="660">
        <v>0.65700000000000003</v>
      </c>
      <c r="K35" s="661" t="s">
        <v>702</v>
      </c>
      <c r="L35" s="653">
        <v>2019</v>
      </c>
      <c r="M35" s="657">
        <v>0.68200000000000005</v>
      </c>
      <c r="N35" s="653">
        <f>14+35+55</f>
        <v>104</v>
      </c>
      <c r="O35" s="653">
        <f>757+160</f>
        <v>917</v>
      </c>
      <c r="P35" s="658">
        <f>N35/O35</f>
        <v>0.11341330425299891</v>
      </c>
      <c r="Q35" s="653">
        <f>53+48+105</f>
        <v>206</v>
      </c>
      <c r="R35" s="653">
        <f>O35+Q34</f>
        <v>1083</v>
      </c>
      <c r="S35" s="658">
        <f>Q35/R35</f>
        <v>0.19021237303785779</v>
      </c>
      <c r="T35" s="812">
        <f>N35+Q35</f>
        <v>310</v>
      </c>
      <c r="U35" s="812">
        <f>R35</f>
        <v>1083</v>
      </c>
      <c r="V35" s="820">
        <f>T35/U35</f>
        <v>0.28624192059095105</v>
      </c>
      <c r="W35" s="2452">
        <v>0.68200000000000005</v>
      </c>
      <c r="X35" s="2453">
        <f>(V35/M35)/2</f>
        <v>0.20985478049189957</v>
      </c>
    </row>
    <row r="36" spans="1:24" x14ac:dyDescent="0.15">
      <c r="A36" s="1104"/>
      <c r="B36" s="1192"/>
      <c r="C36" s="1132"/>
      <c r="D36" s="1133"/>
      <c r="E36" s="1145">
        <v>9</v>
      </c>
      <c r="F36" s="1146" t="s">
        <v>66</v>
      </c>
      <c r="G36" s="1146" t="s">
        <v>67</v>
      </c>
      <c r="H36" s="1146" t="s">
        <v>68</v>
      </c>
      <c r="I36" s="1115" t="s">
        <v>69</v>
      </c>
      <c r="J36" s="1147">
        <v>0.24399999999999999</v>
      </c>
      <c r="K36" s="1148" t="s">
        <v>726</v>
      </c>
      <c r="L36" s="1115">
        <v>2019</v>
      </c>
      <c r="M36" s="1147">
        <v>0.26900000000000002</v>
      </c>
      <c r="N36" s="1119">
        <v>7</v>
      </c>
      <c r="O36" s="1119">
        <v>656</v>
      </c>
      <c r="P36" s="1158">
        <f>(N36/O36)</f>
        <v>1.0670731707317074E-2</v>
      </c>
      <c r="Q36" s="1119">
        <v>0</v>
      </c>
      <c r="R36" s="1119">
        <v>656</v>
      </c>
      <c r="S36" s="1158">
        <f>(Q36/R36)</f>
        <v>0</v>
      </c>
      <c r="T36" s="1119">
        <f>N36+Q36</f>
        <v>7</v>
      </c>
      <c r="U36" s="1119">
        <v>656</v>
      </c>
      <c r="V36" s="1158">
        <f>(T36/U36)</f>
        <v>1.0670731707317074E-2</v>
      </c>
      <c r="W36" s="2454">
        <v>0.26900000000000002</v>
      </c>
      <c r="X36" s="2454">
        <f>(V36/W36)</f>
        <v>3.966814761084414E-2</v>
      </c>
    </row>
    <row r="37" spans="1:24" x14ac:dyDescent="0.15">
      <c r="A37" s="1104"/>
      <c r="B37" s="1192"/>
      <c r="C37" s="1132"/>
      <c r="D37" s="1133"/>
      <c r="E37" s="1145"/>
      <c r="F37" s="1146"/>
      <c r="G37" s="1146"/>
      <c r="H37" s="1146"/>
      <c r="I37" s="1115"/>
      <c r="J37" s="1147"/>
      <c r="K37" s="1149"/>
      <c r="L37" s="1115"/>
      <c r="M37" s="1147"/>
      <c r="N37" s="1120"/>
      <c r="O37" s="1120"/>
      <c r="P37" s="1159"/>
      <c r="Q37" s="1120"/>
      <c r="R37" s="1120"/>
      <c r="S37" s="1159"/>
      <c r="T37" s="1120"/>
      <c r="U37" s="1120"/>
      <c r="V37" s="1159"/>
      <c r="W37" s="2455"/>
      <c r="X37" s="2455"/>
    </row>
    <row r="38" spans="1:24" x14ac:dyDescent="0.15">
      <c r="A38" s="1104"/>
      <c r="B38" s="1192"/>
      <c r="C38" s="1132"/>
      <c r="D38" s="1133"/>
      <c r="E38" s="1145"/>
      <c r="F38" s="1146"/>
      <c r="G38" s="1146"/>
      <c r="H38" s="1146"/>
      <c r="I38" s="1115"/>
      <c r="J38" s="1147"/>
      <c r="K38" s="1149"/>
      <c r="L38" s="1115"/>
      <c r="M38" s="1147"/>
      <c r="N38" s="1120"/>
      <c r="O38" s="1120"/>
      <c r="P38" s="1159"/>
      <c r="Q38" s="1120"/>
      <c r="R38" s="1120"/>
      <c r="S38" s="1159"/>
      <c r="T38" s="1120"/>
      <c r="U38" s="1120"/>
      <c r="V38" s="1159"/>
      <c r="W38" s="2455"/>
      <c r="X38" s="2455"/>
    </row>
    <row r="39" spans="1:24" x14ac:dyDescent="0.15">
      <c r="A39" s="1104"/>
      <c r="B39" s="1192"/>
      <c r="C39" s="1132"/>
      <c r="D39" s="1133"/>
      <c r="E39" s="1145"/>
      <c r="F39" s="1146"/>
      <c r="G39" s="1146"/>
      <c r="H39" s="1146"/>
      <c r="I39" s="1115"/>
      <c r="J39" s="1147"/>
      <c r="K39" s="1149"/>
      <c r="L39" s="1115"/>
      <c r="M39" s="1147"/>
      <c r="N39" s="1120"/>
      <c r="O39" s="1120"/>
      <c r="P39" s="1159"/>
      <c r="Q39" s="1120"/>
      <c r="R39" s="1120"/>
      <c r="S39" s="1159"/>
      <c r="T39" s="1120"/>
      <c r="U39" s="1120"/>
      <c r="V39" s="1159"/>
      <c r="W39" s="2455"/>
      <c r="X39" s="2455"/>
    </row>
    <row r="40" spans="1:24" x14ac:dyDescent="0.15">
      <c r="A40" s="1104"/>
      <c r="B40" s="1192"/>
      <c r="C40" s="1132"/>
      <c r="D40" s="1133"/>
      <c r="E40" s="1145"/>
      <c r="F40" s="1146"/>
      <c r="G40" s="1146"/>
      <c r="H40" s="1146"/>
      <c r="I40" s="1115"/>
      <c r="J40" s="1147"/>
      <c r="K40" s="1149"/>
      <c r="L40" s="1115"/>
      <c r="M40" s="1147"/>
      <c r="N40" s="1120"/>
      <c r="O40" s="1120"/>
      <c r="P40" s="1159"/>
      <c r="Q40" s="1120"/>
      <c r="R40" s="1120"/>
      <c r="S40" s="1159"/>
      <c r="T40" s="1120"/>
      <c r="U40" s="1120"/>
      <c r="V40" s="1159"/>
      <c r="W40" s="2455"/>
      <c r="X40" s="2455"/>
    </row>
    <row r="41" spans="1:24" x14ac:dyDescent="0.15">
      <c r="A41" s="1104"/>
      <c r="B41" s="1192"/>
      <c r="C41" s="1132"/>
      <c r="D41" s="1133"/>
      <c r="E41" s="1145"/>
      <c r="F41" s="1146"/>
      <c r="G41" s="1146"/>
      <c r="H41" s="1146"/>
      <c r="I41" s="1115"/>
      <c r="J41" s="1147"/>
      <c r="K41" s="1149"/>
      <c r="L41" s="1115"/>
      <c r="M41" s="1147"/>
      <c r="N41" s="1121"/>
      <c r="O41" s="1121"/>
      <c r="P41" s="1160"/>
      <c r="Q41" s="1121"/>
      <c r="R41" s="1121"/>
      <c r="S41" s="1160"/>
      <c r="T41" s="1121"/>
      <c r="U41" s="1121"/>
      <c r="V41" s="1160"/>
      <c r="W41" s="2455"/>
      <c r="X41" s="2455"/>
    </row>
    <row r="42" spans="1:24" x14ac:dyDescent="0.15">
      <c r="A42" s="1104"/>
      <c r="B42" s="1192"/>
      <c r="C42" s="1132"/>
      <c r="D42" s="1133"/>
      <c r="E42" s="1145">
        <v>10</v>
      </c>
      <c r="F42" s="1146" t="s">
        <v>71</v>
      </c>
      <c r="G42" s="1146" t="s">
        <v>72</v>
      </c>
      <c r="H42" s="1146" t="s">
        <v>93</v>
      </c>
      <c r="I42" s="1115" t="s">
        <v>69</v>
      </c>
      <c r="J42" s="1161">
        <v>0.34</v>
      </c>
      <c r="K42" s="1162" t="s">
        <v>703</v>
      </c>
      <c r="L42" s="1115">
        <v>2019</v>
      </c>
      <c r="M42" s="1161">
        <v>0.36499999999999999</v>
      </c>
      <c r="N42" s="1119">
        <v>58</v>
      </c>
      <c r="O42" s="1119">
        <v>1499</v>
      </c>
      <c r="P42" s="1105">
        <f>N42/O42</f>
        <v>3.8692461641094064E-2</v>
      </c>
      <c r="Q42" s="1119">
        <v>42</v>
      </c>
      <c r="R42" s="1119">
        <v>1223</v>
      </c>
      <c r="S42" s="1105">
        <f>Q42/R42</f>
        <v>3.4341782502044151E-2</v>
      </c>
      <c r="T42" s="1119">
        <f>N42+Q42</f>
        <v>100</v>
      </c>
      <c r="U42" s="1119">
        <v>1499</v>
      </c>
      <c r="V42" s="1105">
        <f>T42/U42</f>
        <v>6.6711140760507007E-2</v>
      </c>
      <c r="W42" s="2454">
        <v>0.36499999999999999</v>
      </c>
      <c r="X42" s="2454">
        <f>(V42/W42)</f>
        <v>0.1827702486589233</v>
      </c>
    </row>
    <row r="43" spans="1:24" x14ac:dyDescent="0.15">
      <c r="A43" s="1104"/>
      <c r="B43" s="1192"/>
      <c r="C43" s="1132"/>
      <c r="D43" s="1133"/>
      <c r="E43" s="1145"/>
      <c r="F43" s="1146"/>
      <c r="G43" s="1146"/>
      <c r="H43" s="1146"/>
      <c r="I43" s="1115"/>
      <c r="J43" s="1161"/>
      <c r="K43" s="1162"/>
      <c r="L43" s="1115"/>
      <c r="M43" s="1161"/>
      <c r="N43" s="1120"/>
      <c r="O43" s="1120"/>
      <c r="P43" s="1106"/>
      <c r="Q43" s="1120"/>
      <c r="R43" s="1120"/>
      <c r="S43" s="1106"/>
      <c r="T43" s="1120"/>
      <c r="U43" s="1120"/>
      <c r="V43" s="1106"/>
      <c r="W43" s="2455"/>
      <c r="X43" s="2455"/>
    </row>
    <row r="44" spans="1:24" x14ac:dyDescent="0.15">
      <c r="A44" s="1104"/>
      <c r="B44" s="1192"/>
      <c r="C44" s="1132"/>
      <c r="D44" s="1133"/>
      <c r="E44" s="1145"/>
      <c r="F44" s="1146"/>
      <c r="G44" s="1146"/>
      <c r="H44" s="1146"/>
      <c r="I44" s="1115"/>
      <c r="J44" s="1161"/>
      <c r="K44" s="1162"/>
      <c r="L44" s="1115"/>
      <c r="M44" s="1161"/>
      <c r="N44" s="1120"/>
      <c r="O44" s="1120"/>
      <c r="P44" s="1106"/>
      <c r="Q44" s="1120"/>
      <c r="R44" s="1120"/>
      <c r="S44" s="1106"/>
      <c r="T44" s="1120"/>
      <c r="U44" s="1120"/>
      <c r="V44" s="1106"/>
      <c r="W44" s="2455"/>
      <c r="X44" s="2455"/>
    </row>
    <row r="45" spans="1:24" x14ac:dyDescent="0.15">
      <c r="A45" s="1104"/>
      <c r="B45" s="1192"/>
      <c r="C45" s="1132"/>
      <c r="D45" s="1133"/>
      <c r="E45" s="1145"/>
      <c r="F45" s="1146"/>
      <c r="G45" s="1146"/>
      <c r="H45" s="1146"/>
      <c r="I45" s="1115"/>
      <c r="J45" s="1161"/>
      <c r="K45" s="1162"/>
      <c r="L45" s="1115"/>
      <c r="M45" s="1161"/>
      <c r="N45" s="1121"/>
      <c r="O45" s="1121"/>
      <c r="P45" s="1107"/>
      <c r="Q45" s="1121"/>
      <c r="R45" s="1121"/>
      <c r="S45" s="1107"/>
      <c r="T45" s="1121"/>
      <c r="U45" s="1121"/>
      <c r="V45" s="1107"/>
      <c r="W45" s="2455"/>
      <c r="X45" s="2455"/>
    </row>
    <row r="46" spans="1:24" x14ac:dyDescent="0.15">
      <c r="A46" s="1104"/>
      <c r="B46" s="1192"/>
      <c r="C46" s="1132"/>
      <c r="D46" s="1133"/>
      <c r="E46" s="1145">
        <v>11</v>
      </c>
      <c r="F46" s="1146" t="s">
        <v>73</v>
      </c>
      <c r="G46" s="1146" t="s">
        <v>74</v>
      </c>
      <c r="H46" s="1163" t="s">
        <v>787</v>
      </c>
      <c r="I46" s="1115" t="s">
        <v>69</v>
      </c>
      <c r="J46" s="1161" t="s">
        <v>728</v>
      </c>
      <c r="K46" s="1162" t="s">
        <v>727</v>
      </c>
      <c r="L46" s="1115">
        <v>2019</v>
      </c>
      <c r="M46" s="1147">
        <v>0.22500000000000001</v>
      </c>
      <c r="N46" s="1119">
        <v>90</v>
      </c>
      <c r="O46" s="1119">
        <v>1233</v>
      </c>
      <c r="P46" s="1158">
        <f>N46/O46</f>
        <v>7.2992700729927001E-2</v>
      </c>
      <c r="Q46" s="1119">
        <v>45</v>
      </c>
      <c r="R46" s="1119">
        <v>1233</v>
      </c>
      <c r="S46" s="1158">
        <f>Q46/R46</f>
        <v>3.6496350364963501E-2</v>
      </c>
      <c r="T46" s="1119">
        <f>N46+Q46</f>
        <v>135</v>
      </c>
      <c r="U46" s="1119">
        <v>1233</v>
      </c>
      <c r="V46" s="1105">
        <f>T46/U46</f>
        <v>0.10948905109489052</v>
      </c>
      <c r="W46" s="2454">
        <v>0.22500000000000001</v>
      </c>
      <c r="X46" s="2456">
        <v>0.5</v>
      </c>
    </row>
    <row r="47" spans="1:24" x14ac:dyDescent="0.15">
      <c r="A47" s="1104"/>
      <c r="B47" s="1192"/>
      <c r="C47" s="1132"/>
      <c r="D47" s="1133"/>
      <c r="E47" s="1145"/>
      <c r="F47" s="1146"/>
      <c r="G47" s="1146"/>
      <c r="H47" s="1164"/>
      <c r="I47" s="1115"/>
      <c r="J47" s="1161"/>
      <c r="K47" s="1162"/>
      <c r="L47" s="1115"/>
      <c r="M47" s="1147"/>
      <c r="N47" s="1120"/>
      <c r="O47" s="1120"/>
      <c r="P47" s="1159"/>
      <c r="Q47" s="1120"/>
      <c r="R47" s="1120"/>
      <c r="S47" s="1159"/>
      <c r="T47" s="1120"/>
      <c r="U47" s="1120"/>
      <c r="V47" s="1106"/>
      <c r="W47" s="2455"/>
      <c r="X47" s="2457"/>
    </row>
    <row r="48" spans="1:24" x14ac:dyDescent="0.15">
      <c r="A48" s="1104"/>
      <c r="B48" s="1192"/>
      <c r="C48" s="1132"/>
      <c r="D48" s="1133"/>
      <c r="E48" s="1145"/>
      <c r="F48" s="1146"/>
      <c r="G48" s="1146"/>
      <c r="H48" s="1164"/>
      <c r="I48" s="1115"/>
      <c r="J48" s="1161"/>
      <c r="K48" s="1162"/>
      <c r="L48" s="1115"/>
      <c r="M48" s="1147"/>
      <c r="N48" s="1120"/>
      <c r="O48" s="1120"/>
      <c r="P48" s="1159"/>
      <c r="Q48" s="1120"/>
      <c r="R48" s="1120"/>
      <c r="S48" s="1159"/>
      <c r="T48" s="1120"/>
      <c r="U48" s="1120"/>
      <c r="V48" s="1106"/>
      <c r="W48" s="2455"/>
      <c r="X48" s="2457"/>
    </row>
    <row r="49" spans="1:24" x14ac:dyDescent="0.15">
      <c r="A49" s="1104"/>
      <c r="B49" s="1192"/>
      <c r="C49" s="1132"/>
      <c r="D49" s="1133"/>
      <c r="E49" s="1145"/>
      <c r="F49" s="1146"/>
      <c r="G49" s="1146"/>
      <c r="H49" s="1165"/>
      <c r="I49" s="1115"/>
      <c r="J49" s="1161"/>
      <c r="K49" s="1162"/>
      <c r="L49" s="1115"/>
      <c r="M49" s="1147"/>
      <c r="N49" s="1121"/>
      <c r="O49" s="1121"/>
      <c r="P49" s="1160"/>
      <c r="Q49" s="1121"/>
      <c r="R49" s="1121"/>
      <c r="S49" s="1160"/>
      <c r="T49" s="1121"/>
      <c r="U49" s="1121"/>
      <c r="V49" s="1107"/>
      <c r="W49" s="2455"/>
      <c r="X49" s="2457"/>
    </row>
    <row r="50" spans="1:24" x14ac:dyDescent="0.15">
      <c r="A50" s="1104"/>
      <c r="B50" s="1192"/>
      <c r="C50" s="1132"/>
      <c r="D50" s="1133"/>
      <c r="E50" s="1166">
        <v>12</v>
      </c>
      <c r="F50" s="1168" t="s">
        <v>76</v>
      </c>
      <c r="G50" s="1168" t="s">
        <v>77</v>
      </c>
      <c r="H50" s="1168" t="s">
        <v>94</v>
      </c>
      <c r="I50" s="1170" t="s">
        <v>78</v>
      </c>
      <c r="J50" s="1150">
        <v>7.4999999999999997E-2</v>
      </c>
      <c r="K50" s="1170" t="s">
        <v>757</v>
      </c>
      <c r="L50" s="1178">
        <v>2019</v>
      </c>
      <c r="M50" s="1158">
        <v>0.1</v>
      </c>
      <c r="N50" s="1163">
        <v>13</v>
      </c>
      <c r="O50" s="1119">
        <v>3817</v>
      </c>
      <c r="P50" s="1158">
        <f>N50/O50</f>
        <v>3.4058160859313596E-3</v>
      </c>
      <c r="Q50" s="1163">
        <v>15</v>
      </c>
      <c r="R50" s="1119">
        <v>3817</v>
      </c>
      <c r="S50" s="1158">
        <f>Q50/R50</f>
        <v>3.9297877914592615E-3</v>
      </c>
      <c r="T50" s="1163">
        <f>N50+Q50</f>
        <v>28</v>
      </c>
      <c r="U50" s="1119">
        <v>3817</v>
      </c>
      <c r="V50" s="1158">
        <f>T50/U50</f>
        <v>7.3356038773906207E-3</v>
      </c>
      <c r="W50" s="2458">
        <v>0.1</v>
      </c>
      <c r="X50" s="2459">
        <f>+(V50/W50)/2</f>
        <v>3.6678019386953101E-2</v>
      </c>
    </row>
    <row r="51" spans="1:24" x14ac:dyDescent="0.15">
      <c r="A51" s="1104"/>
      <c r="B51" s="1192"/>
      <c r="C51" s="1132"/>
      <c r="D51" s="1133"/>
      <c r="E51" s="1167"/>
      <c r="F51" s="1169"/>
      <c r="G51" s="1169"/>
      <c r="H51" s="1169"/>
      <c r="I51" s="1171"/>
      <c r="J51" s="1151"/>
      <c r="K51" s="1171"/>
      <c r="L51" s="1179"/>
      <c r="M51" s="1159"/>
      <c r="N51" s="1165"/>
      <c r="O51" s="1121"/>
      <c r="P51" s="1160"/>
      <c r="Q51" s="1165"/>
      <c r="R51" s="1121"/>
      <c r="S51" s="1160"/>
      <c r="T51" s="1165"/>
      <c r="U51" s="1121"/>
      <c r="V51" s="1160"/>
      <c r="W51" s="2460"/>
      <c r="X51" s="2461"/>
    </row>
    <row r="52" spans="1:24" ht="154" x14ac:dyDescent="0.15">
      <c r="A52" s="1104"/>
      <c r="B52" s="1192"/>
      <c r="C52" s="1132"/>
      <c r="D52" s="1133"/>
      <c r="E52" s="662">
        <v>13</v>
      </c>
      <c r="F52" s="649" t="s">
        <v>79</v>
      </c>
      <c r="G52" s="649" t="s">
        <v>80</v>
      </c>
      <c r="H52" s="649" t="s">
        <v>81</v>
      </c>
      <c r="I52" s="649" t="s">
        <v>82</v>
      </c>
      <c r="J52" s="663">
        <v>0.2</v>
      </c>
      <c r="K52" s="649" t="s">
        <v>758</v>
      </c>
      <c r="L52" s="664">
        <v>2019</v>
      </c>
      <c r="M52" s="658">
        <v>0.33500000000000002</v>
      </c>
      <c r="N52" s="665">
        <v>4</v>
      </c>
      <c r="O52" s="665">
        <f>117+N50</f>
        <v>130</v>
      </c>
      <c r="P52" s="658">
        <f>N52/O52</f>
        <v>3.0769230769230771E-2</v>
      </c>
      <c r="Q52" s="665">
        <v>2</v>
      </c>
      <c r="R52" s="665">
        <f>O52+Q50</f>
        <v>145</v>
      </c>
      <c r="S52" s="658">
        <f>Q52/R52</f>
        <v>1.3793103448275862E-2</v>
      </c>
      <c r="T52" s="816">
        <f>N52+Q52</f>
        <v>6</v>
      </c>
      <c r="U52" s="816">
        <v>145</v>
      </c>
      <c r="V52" s="820">
        <f>T52/U52</f>
        <v>4.1379310344827586E-2</v>
      </c>
      <c r="W52" s="2451">
        <f>V52</f>
        <v>4.1379310344827586E-2</v>
      </c>
      <c r="X52" s="2453">
        <f>(W52/M52)/2</f>
        <v>6.1760164693772511E-2</v>
      </c>
    </row>
    <row r="53" spans="1:24" x14ac:dyDescent="0.15">
      <c r="A53" s="1104"/>
      <c r="B53" s="1192"/>
      <c r="C53" s="1132"/>
      <c r="D53" s="1133"/>
      <c r="E53" s="1108">
        <v>14</v>
      </c>
      <c r="F53" s="1136" t="s">
        <v>83</v>
      </c>
      <c r="G53" s="1136" t="s">
        <v>84</v>
      </c>
      <c r="H53" s="1136" t="s">
        <v>85</v>
      </c>
      <c r="I53" s="1170" t="s">
        <v>24</v>
      </c>
      <c r="J53" s="1173">
        <v>7.0000000000000007E-2</v>
      </c>
      <c r="K53" s="1175" t="s">
        <v>704</v>
      </c>
      <c r="L53" s="1137">
        <v>2019</v>
      </c>
      <c r="M53" s="1177">
        <v>9.5000000000000001E-2</v>
      </c>
      <c r="N53" s="1119">
        <v>0</v>
      </c>
      <c r="O53" s="1119">
        <f>939+N52</f>
        <v>943</v>
      </c>
      <c r="P53" s="1158">
        <f>N53/O53</f>
        <v>0</v>
      </c>
      <c r="Q53" s="1119">
        <v>0</v>
      </c>
      <c r="R53" s="1119">
        <f>O53+Q52</f>
        <v>945</v>
      </c>
      <c r="S53" s="1158">
        <f>Q53/R53</f>
        <v>0</v>
      </c>
      <c r="T53" s="1119">
        <f>N53+Q53</f>
        <v>0</v>
      </c>
      <c r="U53" s="1119">
        <f>R53+T52</f>
        <v>951</v>
      </c>
      <c r="V53" s="1158">
        <f>T53/U53</f>
        <v>0</v>
      </c>
      <c r="W53" s="2447">
        <f>V53</f>
        <v>0</v>
      </c>
      <c r="X53" s="2447">
        <f>W53/M53</f>
        <v>0</v>
      </c>
    </row>
    <row r="54" spans="1:24" x14ac:dyDescent="0.15">
      <c r="A54" s="1104"/>
      <c r="B54" s="1192"/>
      <c r="C54" s="1132"/>
      <c r="D54" s="1133"/>
      <c r="E54" s="1108"/>
      <c r="F54" s="1136"/>
      <c r="G54" s="1136"/>
      <c r="H54" s="1136"/>
      <c r="I54" s="1172"/>
      <c r="J54" s="1174"/>
      <c r="K54" s="1176"/>
      <c r="L54" s="1137"/>
      <c r="M54" s="1177"/>
      <c r="N54" s="1121"/>
      <c r="O54" s="1121"/>
      <c r="P54" s="1160"/>
      <c r="Q54" s="1121"/>
      <c r="R54" s="1121"/>
      <c r="S54" s="1160"/>
      <c r="T54" s="1121"/>
      <c r="U54" s="1121"/>
      <c r="V54" s="1160"/>
      <c r="W54" s="2449"/>
      <c r="X54" s="2449"/>
    </row>
    <row r="55" spans="1:24" ht="84" x14ac:dyDescent="0.15">
      <c r="A55" s="1104"/>
      <c r="B55" s="1192"/>
      <c r="C55" s="1132"/>
      <c r="D55" s="1133"/>
      <c r="E55" s="651">
        <v>15</v>
      </c>
      <c r="F55" s="646" t="s">
        <v>116</v>
      </c>
      <c r="G55" s="646" t="s">
        <v>117</v>
      </c>
      <c r="H55" s="646" t="s">
        <v>118</v>
      </c>
      <c r="I55" s="647" t="s">
        <v>78</v>
      </c>
      <c r="J55" s="663">
        <v>1</v>
      </c>
      <c r="K55" s="664" t="s">
        <v>119</v>
      </c>
      <c r="L55" s="666">
        <v>2019</v>
      </c>
      <c r="M55" s="664" t="s">
        <v>119</v>
      </c>
      <c r="N55" s="653">
        <v>1</v>
      </c>
      <c r="O55" s="653">
        <v>4</v>
      </c>
      <c r="P55" s="661">
        <v>1</v>
      </c>
      <c r="Q55" s="653">
        <v>1</v>
      </c>
      <c r="R55" s="653">
        <v>4</v>
      </c>
      <c r="S55" s="667">
        <f>Q55/R55</f>
        <v>0.25</v>
      </c>
      <c r="T55" s="812">
        <v>2</v>
      </c>
      <c r="U55" s="812">
        <v>4</v>
      </c>
      <c r="V55" s="667">
        <f>T55/U55</f>
        <v>0.5</v>
      </c>
      <c r="W55" s="2462">
        <v>4</v>
      </c>
      <c r="X55" s="2453">
        <v>0.5</v>
      </c>
    </row>
    <row r="56" spans="1:24" x14ac:dyDescent="0.15">
      <c r="A56" s="1104"/>
      <c r="B56" s="1192"/>
      <c r="C56" s="1132"/>
      <c r="D56" s="1133"/>
      <c r="E56" s="1142">
        <v>16</v>
      </c>
      <c r="F56" s="1181" t="s">
        <v>121</v>
      </c>
      <c r="G56" s="1182" t="s">
        <v>122</v>
      </c>
      <c r="H56" s="1182" t="s">
        <v>123</v>
      </c>
      <c r="I56" s="1183" t="s">
        <v>24</v>
      </c>
      <c r="J56" s="1189">
        <v>1</v>
      </c>
      <c r="K56" s="1190" t="s">
        <v>705</v>
      </c>
      <c r="L56" s="1183">
        <v>2019</v>
      </c>
      <c r="M56" s="1191">
        <v>1</v>
      </c>
      <c r="N56" s="1184">
        <v>9</v>
      </c>
      <c r="O56" s="1119">
        <v>12</v>
      </c>
      <c r="P56" s="1105">
        <f>N56/O56</f>
        <v>0.75</v>
      </c>
      <c r="Q56" s="1184">
        <v>11</v>
      </c>
      <c r="R56" s="1119">
        <v>15</v>
      </c>
      <c r="S56" s="1105">
        <f>Q56/R56</f>
        <v>0.73333333333333328</v>
      </c>
      <c r="T56" s="1184">
        <f>N56+Q56</f>
        <v>20</v>
      </c>
      <c r="U56" s="1184">
        <f>O56+R56</f>
        <v>27</v>
      </c>
      <c r="V56" s="1105">
        <f>T56/U56</f>
        <v>0.7407407407407407</v>
      </c>
      <c r="W56" s="2447">
        <v>1</v>
      </c>
      <c r="X56" s="2447">
        <f>(V56/W56)/2</f>
        <v>0.37037037037037035</v>
      </c>
    </row>
    <row r="57" spans="1:24" x14ac:dyDescent="0.15">
      <c r="A57" s="1104"/>
      <c r="B57" s="1192"/>
      <c r="C57" s="1132"/>
      <c r="D57" s="1133"/>
      <c r="E57" s="1180"/>
      <c r="F57" s="1181"/>
      <c r="G57" s="1182"/>
      <c r="H57" s="1182"/>
      <c r="I57" s="1183"/>
      <c r="J57" s="1182"/>
      <c r="K57" s="1183"/>
      <c r="L57" s="1183"/>
      <c r="M57" s="1191"/>
      <c r="N57" s="1184"/>
      <c r="O57" s="1121"/>
      <c r="P57" s="1121"/>
      <c r="Q57" s="1184"/>
      <c r="R57" s="1121"/>
      <c r="S57" s="1121"/>
      <c r="T57" s="1184"/>
      <c r="U57" s="1184"/>
      <c r="V57" s="1121"/>
      <c r="W57" s="2463"/>
      <c r="X57" s="2449"/>
    </row>
    <row r="58" spans="1:24" ht="126" x14ac:dyDescent="0.15">
      <c r="A58" s="1104"/>
      <c r="B58" s="1192"/>
      <c r="C58" s="1132"/>
      <c r="D58" s="1133"/>
      <c r="E58" s="651">
        <v>17</v>
      </c>
      <c r="F58" s="668" t="s">
        <v>759</v>
      </c>
      <c r="G58" s="669" t="s">
        <v>125</v>
      </c>
      <c r="H58" s="669" t="s">
        <v>126</v>
      </c>
      <c r="I58" s="670" t="s">
        <v>24</v>
      </c>
      <c r="J58" s="671">
        <v>0.91</v>
      </c>
      <c r="K58" s="670" t="s">
        <v>706</v>
      </c>
      <c r="L58" s="670">
        <v>2019</v>
      </c>
      <c r="M58" s="672">
        <v>0.92</v>
      </c>
      <c r="N58" s="653">
        <v>94</v>
      </c>
      <c r="O58" s="653">
        <v>1711</v>
      </c>
      <c r="P58" s="658">
        <f>N58/O58</f>
        <v>5.4938632378725892E-2</v>
      </c>
      <c r="Q58" s="653">
        <v>29</v>
      </c>
      <c r="R58" s="653">
        <v>1711</v>
      </c>
      <c r="S58" s="658">
        <f>Q58/R58</f>
        <v>1.6949152542372881E-2</v>
      </c>
      <c r="T58" s="812">
        <f>N58+Q58</f>
        <v>123</v>
      </c>
      <c r="U58" s="812">
        <v>1711</v>
      </c>
      <c r="V58" s="820">
        <f>T58/U58</f>
        <v>7.1887784921098777E-2</v>
      </c>
      <c r="W58" s="2464">
        <v>0.92</v>
      </c>
      <c r="X58" s="2452">
        <f>(V58/W58)/2</f>
        <v>3.9069448326684117E-2</v>
      </c>
    </row>
    <row r="59" spans="1:24" ht="112" x14ac:dyDescent="0.15">
      <c r="A59" s="1104"/>
      <c r="B59" s="1192"/>
      <c r="C59" s="1132"/>
      <c r="D59" s="1133"/>
      <c r="E59" s="651">
        <v>18</v>
      </c>
      <c r="F59" s="668" t="s">
        <v>576</v>
      </c>
      <c r="G59" s="669" t="s">
        <v>128</v>
      </c>
      <c r="H59" s="669" t="s">
        <v>129</v>
      </c>
      <c r="I59" s="670" t="s">
        <v>24</v>
      </c>
      <c r="J59" s="673">
        <v>0.32979999999999998</v>
      </c>
      <c r="K59" s="674" t="s">
        <v>707</v>
      </c>
      <c r="L59" s="674">
        <v>2018</v>
      </c>
      <c r="M59" s="673">
        <v>0.33979999999999999</v>
      </c>
      <c r="N59" s="653">
        <v>7</v>
      </c>
      <c r="O59" s="665">
        <v>2267</v>
      </c>
      <c r="P59" s="658">
        <f>N59/O59</f>
        <v>3.0877812086457872E-3</v>
      </c>
      <c r="Q59" s="653">
        <v>1</v>
      </c>
      <c r="R59" s="665">
        <v>2267</v>
      </c>
      <c r="S59" s="658">
        <f>Q59/R59</f>
        <v>4.4111160123511248E-4</v>
      </c>
      <c r="T59" s="812">
        <f>N59+Q59</f>
        <v>8</v>
      </c>
      <c r="U59" s="816">
        <v>2267</v>
      </c>
      <c r="V59" s="820">
        <f>T59/U59</f>
        <v>3.5288928098808998E-3</v>
      </c>
      <c r="W59" s="2464">
        <v>0.33979999999999999</v>
      </c>
      <c r="X59" s="2452">
        <f>(V59/W59)/2</f>
        <v>5.1926027220142732E-3</v>
      </c>
    </row>
    <row r="60" spans="1:24" ht="84" x14ac:dyDescent="0.15">
      <c r="A60" s="1104"/>
      <c r="B60" s="1192"/>
      <c r="C60" s="1134"/>
      <c r="D60" s="1135"/>
      <c r="E60" s="651">
        <v>19</v>
      </c>
      <c r="F60" s="675" t="s">
        <v>130</v>
      </c>
      <c r="G60" s="669" t="s">
        <v>131</v>
      </c>
      <c r="H60" s="669" t="s">
        <v>132</v>
      </c>
      <c r="I60" s="670" t="s">
        <v>24</v>
      </c>
      <c r="J60" s="676">
        <v>2.0000000000000002E-5</v>
      </c>
      <c r="K60" s="670" t="s">
        <v>708</v>
      </c>
      <c r="L60" s="670">
        <v>2018</v>
      </c>
      <c r="M60" s="672">
        <v>0</v>
      </c>
      <c r="N60" s="653">
        <v>0</v>
      </c>
      <c r="O60" s="653">
        <v>211</v>
      </c>
      <c r="P60" s="667">
        <f>N60/O60</f>
        <v>0</v>
      </c>
      <c r="Q60" s="653">
        <v>0</v>
      </c>
      <c r="R60" s="653">
        <v>78</v>
      </c>
      <c r="S60" s="667">
        <f>Q60/R60</f>
        <v>0</v>
      </c>
      <c r="T60" s="812">
        <f>N60+Q60</f>
        <v>0</v>
      </c>
      <c r="U60" s="812">
        <f>O60+R60</f>
        <v>289</v>
      </c>
      <c r="V60" s="819">
        <f>T60/U60</f>
        <v>0</v>
      </c>
      <c r="W60" s="2465">
        <v>0</v>
      </c>
      <c r="X60" s="2453">
        <v>0.5</v>
      </c>
    </row>
    <row r="61" spans="1:24" x14ac:dyDescent="0.15">
      <c r="A61" s="1146" t="s">
        <v>142</v>
      </c>
      <c r="B61" s="1146" t="s">
        <v>112</v>
      </c>
      <c r="C61" s="1146" t="s">
        <v>143</v>
      </c>
      <c r="D61" s="1146"/>
      <c r="E61" s="1185">
        <v>20</v>
      </c>
      <c r="F61" s="1168" t="s">
        <v>1190</v>
      </c>
      <c r="G61" s="1163" t="s">
        <v>145</v>
      </c>
      <c r="H61" s="1163" t="s">
        <v>1187</v>
      </c>
      <c r="I61" s="1119" t="s">
        <v>147</v>
      </c>
      <c r="J61" s="1163" t="s">
        <v>711</v>
      </c>
      <c r="K61" s="1206" t="s">
        <v>1188</v>
      </c>
      <c r="L61" s="1119">
        <v>2019</v>
      </c>
      <c r="M61" s="1163" t="s">
        <v>1189</v>
      </c>
      <c r="N61" s="1119"/>
      <c r="O61" s="1119"/>
      <c r="P61" s="1205">
        <v>3</v>
      </c>
      <c r="Q61" s="1197"/>
      <c r="R61" s="1197"/>
      <c r="S61" s="1200">
        <v>2</v>
      </c>
      <c r="T61" s="1197"/>
      <c r="U61" s="1197"/>
      <c r="V61" s="1200">
        <v>2</v>
      </c>
      <c r="W61" s="1636">
        <v>3</v>
      </c>
      <c r="X61" s="1649">
        <v>0</v>
      </c>
    </row>
    <row r="62" spans="1:24" s="677" customFormat="1" x14ac:dyDescent="0.2">
      <c r="A62" s="1146"/>
      <c r="B62" s="1146"/>
      <c r="C62" s="1146"/>
      <c r="D62" s="1146"/>
      <c r="E62" s="1186"/>
      <c r="F62" s="1169"/>
      <c r="G62" s="1164"/>
      <c r="H62" s="1164"/>
      <c r="I62" s="1120"/>
      <c r="J62" s="1164"/>
      <c r="K62" s="1207"/>
      <c r="L62" s="1120"/>
      <c r="M62" s="1164"/>
      <c r="N62" s="1120"/>
      <c r="O62" s="1120"/>
      <c r="P62" s="1205"/>
      <c r="Q62" s="1198"/>
      <c r="R62" s="1198"/>
      <c r="S62" s="1201"/>
      <c r="T62" s="1198"/>
      <c r="U62" s="1198"/>
      <c r="V62" s="1201"/>
      <c r="W62" s="1637"/>
      <c r="X62" s="1650"/>
    </row>
    <row r="63" spans="1:24" s="677" customFormat="1" x14ac:dyDescent="0.2">
      <c r="A63" s="1146"/>
      <c r="B63" s="1146"/>
      <c r="C63" s="1146"/>
      <c r="D63" s="1146"/>
      <c r="E63" s="1187"/>
      <c r="F63" s="1188"/>
      <c r="G63" s="1165"/>
      <c r="H63" s="1165"/>
      <c r="I63" s="1121"/>
      <c r="J63" s="1165"/>
      <c r="K63" s="1208"/>
      <c r="L63" s="1121"/>
      <c r="M63" s="1165"/>
      <c r="N63" s="1121"/>
      <c r="O63" s="1121"/>
      <c r="P63" s="1205"/>
      <c r="Q63" s="1199"/>
      <c r="R63" s="1199"/>
      <c r="S63" s="1202"/>
      <c r="T63" s="1199"/>
      <c r="U63" s="1199"/>
      <c r="V63" s="1202"/>
      <c r="W63" s="1638"/>
      <c r="X63" s="1651"/>
    </row>
    <row r="64" spans="1:24" s="677" customFormat="1" x14ac:dyDescent="0.2">
      <c r="A64" s="1146"/>
      <c r="B64" s="1146"/>
      <c r="C64" s="1146"/>
      <c r="D64" s="1146"/>
      <c r="E64" s="1203">
        <v>21</v>
      </c>
      <c r="F64" s="1146" t="s">
        <v>154</v>
      </c>
      <c r="G64" s="1146" t="s">
        <v>155</v>
      </c>
      <c r="H64" s="1146" t="s">
        <v>156</v>
      </c>
      <c r="I64" s="1115" t="s">
        <v>69</v>
      </c>
      <c r="J64" s="1204">
        <v>1</v>
      </c>
      <c r="K64" s="1209" t="s">
        <v>1203</v>
      </c>
      <c r="L64" s="1115">
        <v>2019</v>
      </c>
      <c r="M64" s="1210"/>
      <c r="N64" s="1119">
        <v>0</v>
      </c>
      <c r="O64" s="1119">
        <v>10</v>
      </c>
      <c r="P64" s="1119">
        <f>N64/O64</f>
        <v>0</v>
      </c>
      <c r="Q64" s="1119">
        <v>0</v>
      </c>
      <c r="R64" s="1119">
        <v>10</v>
      </c>
      <c r="S64" s="1119">
        <f>Q64/R64</f>
        <v>0</v>
      </c>
      <c r="T64" s="1119">
        <v>0</v>
      </c>
      <c r="U64" s="1119">
        <v>10</v>
      </c>
      <c r="V64" s="1119">
        <f>T64/U64</f>
        <v>0</v>
      </c>
      <c r="W64" s="1655">
        <v>0.25</v>
      </c>
      <c r="X64" s="1648">
        <v>0</v>
      </c>
    </row>
    <row r="65" spans="1:24" s="677" customFormat="1" x14ac:dyDescent="0.2">
      <c r="A65" s="1146"/>
      <c r="B65" s="1146"/>
      <c r="C65" s="1146"/>
      <c r="D65" s="1146"/>
      <c r="E65" s="1203"/>
      <c r="F65" s="1146"/>
      <c r="G65" s="1146"/>
      <c r="H65" s="1146"/>
      <c r="I65" s="1115"/>
      <c r="J65" s="1204"/>
      <c r="K65" s="1209"/>
      <c r="L65" s="1115"/>
      <c r="M65" s="1211"/>
      <c r="N65" s="1120"/>
      <c r="O65" s="1120"/>
      <c r="P65" s="1120"/>
      <c r="Q65" s="1120"/>
      <c r="R65" s="1120"/>
      <c r="S65" s="1120"/>
      <c r="T65" s="1120"/>
      <c r="U65" s="1120"/>
      <c r="V65" s="1120"/>
      <c r="W65" s="1656"/>
      <c r="X65" s="1648"/>
    </row>
    <row r="66" spans="1:24" s="677" customFormat="1" x14ac:dyDescent="0.2">
      <c r="A66" s="1146"/>
      <c r="B66" s="1146"/>
      <c r="C66" s="1146"/>
      <c r="D66" s="1146"/>
      <c r="E66" s="1203"/>
      <c r="F66" s="1146"/>
      <c r="G66" s="1146"/>
      <c r="H66" s="1146"/>
      <c r="I66" s="1115"/>
      <c r="J66" s="1204"/>
      <c r="K66" s="1209"/>
      <c r="L66" s="1115"/>
      <c r="M66" s="1211"/>
      <c r="N66" s="1120"/>
      <c r="O66" s="1120"/>
      <c r="P66" s="1120"/>
      <c r="Q66" s="1120"/>
      <c r="R66" s="1120"/>
      <c r="S66" s="1120"/>
      <c r="T66" s="1120"/>
      <c r="U66" s="1120"/>
      <c r="V66" s="1120"/>
      <c r="W66" s="1656"/>
      <c r="X66" s="1648"/>
    </row>
    <row r="67" spans="1:24" s="677" customFormat="1" x14ac:dyDescent="0.2">
      <c r="A67" s="1146"/>
      <c r="B67" s="1146"/>
      <c r="C67" s="1146"/>
      <c r="D67" s="1146"/>
      <c r="E67" s="1203"/>
      <c r="F67" s="1146"/>
      <c r="G67" s="1146"/>
      <c r="H67" s="1146"/>
      <c r="I67" s="1115"/>
      <c r="J67" s="1204"/>
      <c r="K67" s="1209"/>
      <c r="L67" s="1115"/>
      <c r="M67" s="1211"/>
      <c r="N67" s="1120"/>
      <c r="O67" s="1120"/>
      <c r="P67" s="1120"/>
      <c r="Q67" s="1120"/>
      <c r="R67" s="1120"/>
      <c r="S67" s="1120"/>
      <c r="T67" s="1120"/>
      <c r="U67" s="1120"/>
      <c r="V67" s="1120"/>
      <c r="W67" s="1656"/>
      <c r="X67" s="1648"/>
    </row>
    <row r="68" spans="1:24" x14ac:dyDescent="0.15">
      <c r="A68" s="1146"/>
      <c r="B68" s="1146"/>
      <c r="C68" s="1146"/>
      <c r="D68" s="1146"/>
      <c r="E68" s="1203"/>
      <c r="F68" s="1146"/>
      <c r="G68" s="1146"/>
      <c r="H68" s="1146"/>
      <c r="I68" s="1115"/>
      <c r="J68" s="1204"/>
      <c r="K68" s="1209"/>
      <c r="L68" s="1115"/>
      <c r="M68" s="1211"/>
      <c r="N68" s="1120"/>
      <c r="O68" s="1120"/>
      <c r="P68" s="1120"/>
      <c r="Q68" s="1120"/>
      <c r="R68" s="1120"/>
      <c r="S68" s="1120"/>
      <c r="T68" s="1120"/>
      <c r="U68" s="1120"/>
      <c r="V68" s="1120"/>
      <c r="W68" s="1656"/>
      <c r="X68" s="1648"/>
    </row>
    <row r="69" spans="1:24" x14ac:dyDescent="0.15">
      <c r="A69" s="1146"/>
      <c r="B69" s="1146"/>
      <c r="C69" s="1146"/>
      <c r="D69" s="1146"/>
      <c r="E69" s="1203"/>
      <c r="F69" s="1146"/>
      <c r="G69" s="1146"/>
      <c r="H69" s="1146"/>
      <c r="I69" s="1115"/>
      <c r="J69" s="1204"/>
      <c r="K69" s="1209"/>
      <c r="L69" s="1115"/>
      <c r="M69" s="1211"/>
      <c r="N69" s="1120"/>
      <c r="O69" s="1120"/>
      <c r="P69" s="1120"/>
      <c r="Q69" s="1120"/>
      <c r="R69" s="1120"/>
      <c r="S69" s="1120"/>
      <c r="T69" s="1120"/>
      <c r="U69" s="1120"/>
      <c r="V69" s="1120"/>
      <c r="W69" s="1656"/>
      <c r="X69" s="1648"/>
    </row>
    <row r="70" spans="1:24" x14ac:dyDescent="0.15">
      <c r="A70" s="1146"/>
      <c r="B70" s="1146"/>
      <c r="C70" s="1146"/>
      <c r="D70" s="1146"/>
      <c r="E70" s="1203"/>
      <c r="F70" s="1146"/>
      <c r="G70" s="1146"/>
      <c r="H70" s="1146"/>
      <c r="I70" s="1115"/>
      <c r="J70" s="1204"/>
      <c r="K70" s="1209"/>
      <c r="L70" s="1115"/>
      <c r="M70" s="1211"/>
      <c r="N70" s="1120"/>
      <c r="O70" s="1120"/>
      <c r="P70" s="1120"/>
      <c r="Q70" s="1120"/>
      <c r="R70" s="1120"/>
      <c r="S70" s="1120"/>
      <c r="T70" s="1120"/>
      <c r="U70" s="1120"/>
      <c r="V70" s="1120"/>
      <c r="W70" s="1656"/>
      <c r="X70" s="1648"/>
    </row>
    <row r="71" spans="1:24" x14ac:dyDescent="0.15">
      <c r="A71" s="1146"/>
      <c r="B71" s="1146"/>
      <c r="C71" s="1146"/>
      <c r="D71" s="1146"/>
      <c r="E71" s="1203"/>
      <c r="F71" s="1146"/>
      <c r="G71" s="1146"/>
      <c r="H71" s="1146"/>
      <c r="I71" s="1115"/>
      <c r="J71" s="1204"/>
      <c r="K71" s="1209"/>
      <c r="L71" s="1115"/>
      <c r="M71" s="1212"/>
      <c r="N71" s="1121"/>
      <c r="O71" s="1121"/>
      <c r="P71" s="1121"/>
      <c r="Q71" s="1121"/>
      <c r="R71" s="1121"/>
      <c r="S71" s="1121"/>
      <c r="T71" s="1121"/>
      <c r="U71" s="1121"/>
      <c r="V71" s="1121"/>
      <c r="W71" s="1657"/>
      <c r="X71" s="1648"/>
    </row>
    <row r="72" spans="1:24" x14ac:dyDescent="0.15">
      <c r="A72" s="1146"/>
      <c r="B72" s="1146"/>
      <c r="C72" s="1146"/>
      <c r="D72" s="1146"/>
      <c r="E72" s="1193">
        <v>22</v>
      </c>
      <c r="F72" s="1163" t="s">
        <v>163</v>
      </c>
      <c r="G72" s="1163" t="s">
        <v>164</v>
      </c>
      <c r="H72" s="1163" t="s">
        <v>165</v>
      </c>
      <c r="I72" s="1119" t="s">
        <v>69</v>
      </c>
      <c r="J72" s="1105">
        <v>1</v>
      </c>
      <c r="K72" s="1194" t="s">
        <v>166</v>
      </c>
      <c r="L72" s="1119">
        <v>2019</v>
      </c>
      <c r="M72" s="1213"/>
      <c r="N72" s="1119">
        <f>1241+145+479+1299+39+213</f>
        <v>3416</v>
      </c>
      <c r="O72" s="1119">
        <f>1241+145+479+1299+39+213</f>
        <v>3416</v>
      </c>
      <c r="P72" s="1158">
        <f>+(N72/O72)</f>
        <v>1</v>
      </c>
      <c r="Q72" s="1216">
        <f>403+83+140+892+36+105</f>
        <v>1659</v>
      </c>
      <c r="R72" s="1216">
        <f>403+83+140+892+36+105</f>
        <v>1659</v>
      </c>
      <c r="S72" s="1158">
        <f>+(Q72/R72)</f>
        <v>1</v>
      </c>
      <c r="T72" s="1216">
        <f>N72+Q72</f>
        <v>5075</v>
      </c>
      <c r="U72" s="1216">
        <f>O72+R72</f>
        <v>5075</v>
      </c>
      <c r="V72" s="1158">
        <f>+(T72/U72)</f>
        <v>1</v>
      </c>
      <c r="W72" s="1658">
        <v>1</v>
      </c>
      <c r="X72" s="1645">
        <v>0.5</v>
      </c>
    </row>
    <row r="73" spans="1:24" x14ac:dyDescent="0.15">
      <c r="A73" s="1146"/>
      <c r="B73" s="1146"/>
      <c r="C73" s="1146"/>
      <c r="D73" s="1146"/>
      <c r="E73" s="1193"/>
      <c r="F73" s="1164"/>
      <c r="G73" s="1164"/>
      <c r="H73" s="1164"/>
      <c r="I73" s="1120"/>
      <c r="J73" s="1106"/>
      <c r="K73" s="1195"/>
      <c r="L73" s="1120"/>
      <c r="M73" s="1214"/>
      <c r="N73" s="1120"/>
      <c r="O73" s="1120"/>
      <c r="P73" s="1159"/>
      <c r="Q73" s="1217"/>
      <c r="R73" s="1217"/>
      <c r="S73" s="1159"/>
      <c r="T73" s="1217"/>
      <c r="U73" s="1217"/>
      <c r="V73" s="1159"/>
      <c r="W73" s="1659"/>
      <c r="X73" s="1646"/>
    </row>
    <row r="74" spans="1:24" x14ac:dyDescent="0.15">
      <c r="A74" s="1146"/>
      <c r="B74" s="1146"/>
      <c r="C74" s="1146"/>
      <c r="D74" s="1146"/>
      <c r="E74" s="1193"/>
      <c r="F74" s="1165"/>
      <c r="G74" s="1165"/>
      <c r="H74" s="1165"/>
      <c r="I74" s="1121"/>
      <c r="J74" s="1107"/>
      <c r="K74" s="1196"/>
      <c r="L74" s="1121"/>
      <c r="M74" s="1215"/>
      <c r="N74" s="1121"/>
      <c r="O74" s="1121"/>
      <c r="P74" s="1160"/>
      <c r="Q74" s="1218"/>
      <c r="R74" s="1218"/>
      <c r="S74" s="1160"/>
      <c r="T74" s="1218"/>
      <c r="U74" s="1218"/>
      <c r="V74" s="1160"/>
      <c r="W74" s="1660"/>
      <c r="X74" s="1647"/>
    </row>
    <row r="75" spans="1:24" x14ac:dyDescent="0.15">
      <c r="A75" s="1146"/>
      <c r="B75" s="1146"/>
      <c r="C75" s="1146"/>
      <c r="D75" s="1146"/>
      <c r="E75" s="1228">
        <v>23</v>
      </c>
      <c r="F75" s="1163" t="s">
        <v>170</v>
      </c>
      <c r="G75" s="1163" t="s">
        <v>164</v>
      </c>
      <c r="H75" s="1163" t="s">
        <v>165</v>
      </c>
      <c r="I75" s="1119" t="s">
        <v>69</v>
      </c>
      <c r="J75" s="1105">
        <v>1</v>
      </c>
      <c r="K75" s="1105">
        <v>0.08</v>
      </c>
      <c r="L75" s="1119">
        <v>2019</v>
      </c>
      <c r="M75" s="1119"/>
      <c r="N75" s="1119">
        <v>1</v>
      </c>
      <c r="O75" s="1119">
        <v>12</v>
      </c>
      <c r="P75" s="1158">
        <f>N75/O75</f>
        <v>8.3333333333333329E-2</v>
      </c>
      <c r="Q75" s="1225">
        <v>0</v>
      </c>
      <c r="R75" s="1225">
        <v>15</v>
      </c>
      <c r="S75" s="1105">
        <f>Q75/R75</f>
        <v>0</v>
      </c>
      <c r="T75" s="1225">
        <f>N75+Q75</f>
        <v>1</v>
      </c>
      <c r="U75" s="1225">
        <f>O75+R75</f>
        <v>27</v>
      </c>
      <c r="V75" s="1105">
        <f>T75/U75</f>
        <v>3.7037037037037035E-2</v>
      </c>
      <c r="W75" s="1664">
        <v>7.0000000000000007E-2</v>
      </c>
      <c r="X75" s="1664">
        <v>0.5</v>
      </c>
    </row>
    <row r="76" spans="1:24" x14ac:dyDescent="0.15">
      <c r="A76" s="1146"/>
      <c r="B76" s="1146"/>
      <c r="C76" s="1146"/>
      <c r="D76" s="1146"/>
      <c r="E76" s="1228"/>
      <c r="F76" s="1164"/>
      <c r="G76" s="1164"/>
      <c r="H76" s="1164"/>
      <c r="I76" s="1120"/>
      <c r="J76" s="1120"/>
      <c r="K76" s="1106"/>
      <c r="L76" s="1120"/>
      <c r="M76" s="1120"/>
      <c r="N76" s="1120"/>
      <c r="O76" s="1120"/>
      <c r="P76" s="1159"/>
      <c r="Q76" s="1226"/>
      <c r="R76" s="1226"/>
      <c r="S76" s="1106"/>
      <c r="T76" s="1226"/>
      <c r="U76" s="1226"/>
      <c r="V76" s="1106"/>
      <c r="W76" s="1637"/>
      <c r="X76" s="1637"/>
    </row>
    <row r="77" spans="1:24" x14ac:dyDescent="0.15">
      <c r="A77" s="1146"/>
      <c r="B77" s="1146"/>
      <c r="C77" s="1146"/>
      <c r="D77" s="1146"/>
      <c r="E77" s="1228"/>
      <c r="F77" s="1165"/>
      <c r="G77" s="1165"/>
      <c r="H77" s="1165"/>
      <c r="I77" s="1121"/>
      <c r="J77" s="1121"/>
      <c r="K77" s="1107"/>
      <c r="L77" s="1121"/>
      <c r="M77" s="1121"/>
      <c r="N77" s="1121"/>
      <c r="O77" s="1121"/>
      <c r="P77" s="1160"/>
      <c r="Q77" s="1227"/>
      <c r="R77" s="1227"/>
      <c r="S77" s="1107"/>
      <c r="T77" s="1227"/>
      <c r="U77" s="1227"/>
      <c r="V77" s="1107"/>
      <c r="W77" s="1638"/>
      <c r="X77" s="1638"/>
    </row>
    <row r="78" spans="1:24" x14ac:dyDescent="0.15">
      <c r="A78" s="1122" t="s">
        <v>21</v>
      </c>
      <c r="B78" s="1122" t="s">
        <v>22</v>
      </c>
      <c r="C78" s="1124" t="s">
        <v>761</v>
      </c>
      <c r="D78" s="1125"/>
      <c r="E78" s="1102">
        <v>24</v>
      </c>
      <c r="F78" s="1122" t="s">
        <v>762</v>
      </c>
      <c r="G78" s="1222" t="s">
        <v>1183</v>
      </c>
      <c r="H78" s="1222" t="s">
        <v>1184</v>
      </c>
      <c r="I78" s="1119" t="s">
        <v>24</v>
      </c>
      <c r="J78" s="1173">
        <v>0</v>
      </c>
      <c r="K78" s="1231" t="s">
        <v>763</v>
      </c>
      <c r="L78" s="1119">
        <v>2019</v>
      </c>
      <c r="M78" s="1105">
        <v>1</v>
      </c>
      <c r="N78" s="1225">
        <f>4</f>
        <v>4</v>
      </c>
      <c r="O78" s="1225">
        <f>4</f>
        <v>4</v>
      </c>
      <c r="P78" s="1105">
        <f>N78/O78</f>
        <v>1</v>
      </c>
      <c r="Q78" s="1225">
        <f>2</f>
        <v>2</v>
      </c>
      <c r="R78" s="1225">
        <f>2</f>
        <v>2</v>
      </c>
      <c r="S78" s="1105">
        <f>Q78/R78</f>
        <v>1</v>
      </c>
      <c r="T78" s="1225">
        <f>N78+Q78</f>
        <v>6</v>
      </c>
      <c r="U78" s="1225">
        <f>O78+R78</f>
        <v>6</v>
      </c>
      <c r="V78" s="1105">
        <f>T78/U78</f>
        <v>1</v>
      </c>
      <c r="W78" s="1105">
        <v>1</v>
      </c>
      <c r="X78" s="1105">
        <v>0.5</v>
      </c>
    </row>
    <row r="79" spans="1:24" x14ac:dyDescent="0.15">
      <c r="A79" s="1123"/>
      <c r="B79" s="1123"/>
      <c r="C79" s="1126"/>
      <c r="D79" s="1127"/>
      <c r="E79" s="1103"/>
      <c r="F79" s="1123"/>
      <c r="G79" s="1223"/>
      <c r="H79" s="1223"/>
      <c r="I79" s="1120"/>
      <c r="J79" s="1230"/>
      <c r="K79" s="1232"/>
      <c r="L79" s="1120"/>
      <c r="M79" s="1106"/>
      <c r="N79" s="1226"/>
      <c r="O79" s="1226"/>
      <c r="P79" s="1106"/>
      <c r="Q79" s="1226"/>
      <c r="R79" s="1226"/>
      <c r="S79" s="1106"/>
      <c r="T79" s="1226"/>
      <c r="U79" s="1226"/>
      <c r="V79" s="1106"/>
      <c r="W79" s="1106"/>
      <c r="X79" s="1106"/>
    </row>
    <row r="80" spans="1:24" x14ac:dyDescent="0.15">
      <c r="A80" s="1123"/>
      <c r="B80" s="1123"/>
      <c r="C80" s="1126"/>
      <c r="D80" s="1127"/>
      <c r="E80" s="1103"/>
      <c r="F80" s="1123"/>
      <c r="G80" s="1223"/>
      <c r="H80" s="1223"/>
      <c r="I80" s="1120"/>
      <c r="J80" s="1230"/>
      <c r="K80" s="1232"/>
      <c r="L80" s="1120"/>
      <c r="M80" s="1106"/>
      <c r="N80" s="1226"/>
      <c r="O80" s="1226"/>
      <c r="P80" s="1106"/>
      <c r="Q80" s="1226"/>
      <c r="R80" s="1226"/>
      <c r="S80" s="1106"/>
      <c r="T80" s="1226"/>
      <c r="U80" s="1226"/>
      <c r="V80" s="1106"/>
      <c r="W80" s="1106"/>
      <c r="X80" s="1106"/>
    </row>
    <row r="81" spans="1:24" x14ac:dyDescent="0.15">
      <c r="A81" s="1129"/>
      <c r="B81" s="1129"/>
      <c r="C81" s="1219"/>
      <c r="D81" s="1220"/>
      <c r="E81" s="1221"/>
      <c r="F81" s="1129"/>
      <c r="G81" s="1224"/>
      <c r="H81" s="1224"/>
      <c r="I81" s="1121"/>
      <c r="J81" s="1174"/>
      <c r="K81" s="1233"/>
      <c r="L81" s="1121"/>
      <c r="M81" s="1107"/>
      <c r="N81" s="1227"/>
      <c r="O81" s="1227"/>
      <c r="P81" s="1107"/>
      <c r="Q81" s="1227"/>
      <c r="R81" s="1227"/>
      <c r="S81" s="1107"/>
      <c r="T81" s="1227"/>
      <c r="U81" s="1227"/>
      <c r="V81" s="1107"/>
      <c r="W81" s="1107"/>
      <c r="X81" s="1107"/>
    </row>
    <row r="82" spans="1:24" x14ac:dyDescent="0.15">
      <c r="A82" s="1142" t="s">
        <v>176</v>
      </c>
      <c r="B82" s="1122" t="s">
        <v>112</v>
      </c>
      <c r="C82" s="1124" t="s">
        <v>177</v>
      </c>
      <c r="D82" s="1125"/>
      <c r="E82" s="1229">
        <v>25</v>
      </c>
      <c r="F82" s="1136" t="s">
        <v>178</v>
      </c>
      <c r="G82" s="1146" t="s">
        <v>179</v>
      </c>
      <c r="H82" s="1146" t="s">
        <v>180</v>
      </c>
      <c r="I82" s="1108" t="s">
        <v>24</v>
      </c>
      <c r="J82" s="1204" t="s">
        <v>712</v>
      </c>
      <c r="K82" s="1204">
        <v>0.8</v>
      </c>
      <c r="L82" s="1108">
        <v>2019</v>
      </c>
      <c r="M82" s="1239">
        <v>1</v>
      </c>
      <c r="N82" s="1234"/>
      <c r="O82" s="1234"/>
      <c r="P82" s="1235"/>
      <c r="Q82" s="1234"/>
      <c r="R82" s="1234"/>
      <c r="S82" s="1235"/>
      <c r="T82" s="1234"/>
      <c r="U82" s="1234"/>
      <c r="V82" s="1235">
        <v>0</v>
      </c>
      <c r="W82" s="1919">
        <v>1</v>
      </c>
      <c r="X82" s="1922">
        <v>0</v>
      </c>
    </row>
    <row r="83" spans="1:24" x14ac:dyDescent="0.15">
      <c r="A83" s="1143"/>
      <c r="B83" s="1123"/>
      <c r="C83" s="1126"/>
      <c r="D83" s="1127"/>
      <c r="E83" s="1229"/>
      <c r="F83" s="1136"/>
      <c r="G83" s="1146"/>
      <c r="H83" s="1146"/>
      <c r="I83" s="1108"/>
      <c r="J83" s="1204"/>
      <c r="K83" s="1238"/>
      <c r="L83" s="1108"/>
      <c r="M83" s="1239"/>
      <c r="N83" s="1211"/>
      <c r="O83" s="1211"/>
      <c r="P83" s="1236"/>
      <c r="Q83" s="1211"/>
      <c r="R83" s="1211"/>
      <c r="S83" s="1236"/>
      <c r="T83" s="1211"/>
      <c r="U83" s="1211"/>
      <c r="V83" s="1236"/>
      <c r="W83" s="1920"/>
      <c r="X83" s="1920"/>
    </row>
    <row r="84" spans="1:24" x14ac:dyDescent="0.15">
      <c r="A84" s="1143"/>
      <c r="B84" s="1123"/>
      <c r="C84" s="1126"/>
      <c r="D84" s="1127"/>
      <c r="E84" s="1229"/>
      <c r="F84" s="1136"/>
      <c r="G84" s="1146"/>
      <c r="H84" s="1146"/>
      <c r="I84" s="1108"/>
      <c r="J84" s="1204"/>
      <c r="K84" s="1238"/>
      <c r="L84" s="1108"/>
      <c r="M84" s="1239"/>
      <c r="N84" s="1212"/>
      <c r="O84" s="1212"/>
      <c r="P84" s="1237"/>
      <c r="Q84" s="1212"/>
      <c r="R84" s="1212"/>
      <c r="S84" s="1237"/>
      <c r="T84" s="1212"/>
      <c r="U84" s="1212"/>
      <c r="V84" s="1237"/>
      <c r="W84" s="1921"/>
      <c r="X84" s="1921"/>
    </row>
    <row r="85" spans="1:24" x14ac:dyDescent="0.15">
      <c r="A85" s="1143"/>
      <c r="B85" s="1123"/>
      <c r="C85" s="1126"/>
      <c r="D85" s="1127"/>
      <c r="E85" s="1102">
        <v>26</v>
      </c>
      <c r="F85" s="1168" t="s">
        <v>181</v>
      </c>
      <c r="G85" s="1168" t="s">
        <v>182</v>
      </c>
      <c r="H85" s="1168" t="s">
        <v>1194</v>
      </c>
      <c r="I85" s="1142" t="s">
        <v>24</v>
      </c>
      <c r="J85" s="1105">
        <v>0.23499999999999999</v>
      </c>
      <c r="K85" s="1244" t="s">
        <v>713</v>
      </c>
      <c r="L85" s="1142">
        <v>2019</v>
      </c>
      <c r="M85" s="1116">
        <v>0.45</v>
      </c>
      <c r="N85" s="1210"/>
      <c r="O85" s="1210"/>
      <c r="P85" s="1247"/>
      <c r="Q85" s="1210"/>
      <c r="R85" s="1210"/>
      <c r="S85" s="1247"/>
      <c r="T85" s="1210">
        <v>7</v>
      </c>
      <c r="U85" s="1210">
        <v>44</v>
      </c>
      <c r="V85" s="1105">
        <f>T85/U85</f>
        <v>0.15909090909090909</v>
      </c>
      <c r="W85" s="1919">
        <v>0.45</v>
      </c>
      <c r="X85" s="1919">
        <v>0.5</v>
      </c>
    </row>
    <row r="86" spans="1:24" x14ac:dyDescent="0.15">
      <c r="A86" s="1143"/>
      <c r="B86" s="1123"/>
      <c r="C86" s="1126"/>
      <c r="D86" s="1127"/>
      <c r="E86" s="1103"/>
      <c r="F86" s="1169"/>
      <c r="G86" s="1169"/>
      <c r="H86" s="1169"/>
      <c r="I86" s="1143"/>
      <c r="J86" s="1106"/>
      <c r="K86" s="1245"/>
      <c r="L86" s="1143"/>
      <c r="M86" s="1117"/>
      <c r="N86" s="1211"/>
      <c r="O86" s="1211"/>
      <c r="P86" s="1236"/>
      <c r="Q86" s="1211"/>
      <c r="R86" s="1211"/>
      <c r="S86" s="1236"/>
      <c r="T86" s="1211"/>
      <c r="U86" s="1211"/>
      <c r="V86" s="1106"/>
      <c r="W86" s="1920"/>
      <c r="X86" s="1920"/>
    </row>
    <row r="87" spans="1:24" x14ac:dyDescent="0.15">
      <c r="A87" s="1143"/>
      <c r="B87" s="1123"/>
      <c r="C87" s="1126"/>
      <c r="D87" s="1127"/>
      <c r="E87" s="1103"/>
      <c r="F87" s="1169"/>
      <c r="G87" s="1169"/>
      <c r="H87" s="1169"/>
      <c r="I87" s="1143"/>
      <c r="J87" s="1106"/>
      <c r="K87" s="1245"/>
      <c r="L87" s="1143"/>
      <c r="M87" s="1117"/>
      <c r="N87" s="1211"/>
      <c r="O87" s="1211"/>
      <c r="P87" s="1236"/>
      <c r="Q87" s="1211"/>
      <c r="R87" s="1211"/>
      <c r="S87" s="1236"/>
      <c r="T87" s="1211"/>
      <c r="U87" s="1211"/>
      <c r="V87" s="1106"/>
      <c r="W87" s="1920"/>
      <c r="X87" s="1920"/>
    </row>
    <row r="88" spans="1:24" x14ac:dyDescent="0.15">
      <c r="A88" s="1143"/>
      <c r="B88" s="1123"/>
      <c r="C88" s="1126"/>
      <c r="D88" s="1127"/>
      <c r="E88" s="1221"/>
      <c r="F88" s="1188"/>
      <c r="G88" s="1188"/>
      <c r="H88" s="1188"/>
      <c r="I88" s="1180"/>
      <c r="J88" s="1107"/>
      <c r="K88" s="1246"/>
      <c r="L88" s="1180"/>
      <c r="M88" s="1118"/>
      <c r="N88" s="1212"/>
      <c r="O88" s="1212"/>
      <c r="P88" s="1237"/>
      <c r="Q88" s="1212"/>
      <c r="R88" s="1212"/>
      <c r="S88" s="1237"/>
      <c r="T88" s="1212"/>
      <c r="U88" s="1212"/>
      <c r="V88" s="1107"/>
      <c r="W88" s="1921"/>
      <c r="X88" s="1921"/>
    </row>
    <row r="89" spans="1:24" x14ac:dyDescent="0.15">
      <c r="A89" s="1143"/>
      <c r="B89" s="1123"/>
      <c r="C89" s="1126"/>
      <c r="D89" s="1127"/>
      <c r="E89" s="1142">
        <v>27</v>
      </c>
      <c r="F89" s="1136" t="s">
        <v>186</v>
      </c>
      <c r="G89" s="1136" t="s">
        <v>187</v>
      </c>
      <c r="H89" s="1136" t="s">
        <v>188</v>
      </c>
      <c r="I89" s="1240" t="s">
        <v>24</v>
      </c>
      <c r="J89" s="1242">
        <v>0.87</v>
      </c>
      <c r="K89" s="1243" t="s">
        <v>714</v>
      </c>
      <c r="L89" s="1243">
        <v>2019</v>
      </c>
      <c r="M89" s="1248">
        <v>0.9</v>
      </c>
      <c r="N89" s="1216">
        <f>3+3+3</f>
        <v>9</v>
      </c>
      <c r="O89" s="1216">
        <f>3+4+4</f>
        <v>11</v>
      </c>
      <c r="P89" s="1249">
        <f>N89/O89</f>
        <v>0.81818181818181823</v>
      </c>
      <c r="Q89" s="1216">
        <f>1+0+4</f>
        <v>5</v>
      </c>
      <c r="R89" s="1216">
        <f>2+1+4</f>
        <v>7</v>
      </c>
      <c r="S89" s="1249">
        <f>Q89/R89</f>
        <v>0.7142857142857143</v>
      </c>
      <c r="T89" s="1216">
        <f>N89+Q89</f>
        <v>14</v>
      </c>
      <c r="U89" s="1216">
        <f>O89+R89</f>
        <v>18</v>
      </c>
      <c r="V89" s="1249">
        <f>T89/U89</f>
        <v>0.77777777777777779</v>
      </c>
      <c r="W89" s="1925">
        <v>0.9</v>
      </c>
      <c r="X89" s="1925">
        <f>(V89/W89)/2</f>
        <v>0.43209876543209874</v>
      </c>
    </row>
    <row r="90" spans="1:24" x14ac:dyDescent="0.15">
      <c r="A90" s="1143"/>
      <c r="B90" s="1123"/>
      <c r="C90" s="1126"/>
      <c r="D90" s="1127"/>
      <c r="E90" s="1180"/>
      <c r="F90" s="1136"/>
      <c r="G90" s="1136"/>
      <c r="H90" s="1136"/>
      <c r="I90" s="1241"/>
      <c r="J90" s="1242"/>
      <c r="K90" s="1243"/>
      <c r="L90" s="1243"/>
      <c r="M90" s="1248"/>
      <c r="N90" s="1218"/>
      <c r="O90" s="1218"/>
      <c r="P90" s="1250"/>
      <c r="Q90" s="1218"/>
      <c r="R90" s="1218"/>
      <c r="S90" s="1250"/>
      <c r="T90" s="1218"/>
      <c r="U90" s="1218"/>
      <c r="V90" s="1250"/>
      <c r="W90" s="1926"/>
      <c r="X90" s="1926"/>
    </row>
    <row r="91" spans="1:24" ht="70" x14ac:dyDescent="0.15">
      <c r="A91" s="1143"/>
      <c r="B91" s="1123"/>
      <c r="C91" s="1126"/>
      <c r="D91" s="1127"/>
      <c r="E91" s="651">
        <v>28</v>
      </c>
      <c r="F91" s="649" t="s">
        <v>189</v>
      </c>
      <c r="G91" s="649" t="s">
        <v>190</v>
      </c>
      <c r="H91" s="649" t="s">
        <v>191</v>
      </c>
      <c r="I91" s="678" t="s">
        <v>24</v>
      </c>
      <c r="J91" s="659">
        <v>0.93</v>
      </c>
      <c r="K91" s="678" t="s">
        <v>715</v>
      </c>
      <c r="L91" s="678">
        <v>2019</v>
      </c>
      <c r="M91" s="659">
        <v>0.94</v>
      </c>
      <c r="N91" s="679"/>
      <c r="O91" s="679"/>
      <c r="P91" s="659"/>
      <c r="Q91" s="679"/>
      <c r="R91" s="679"/>
      <c r="S91" s="659"/>
      <c r="T91" s="818">
        <v>27</v>
      </c>
      <c r="U91" s="818">
        <v>44</v>
      </c>
      <c r="V91" s="821">
        <f>T91/U91</f>
        <v>0.61363636363636365</v>
      </c>
      <c r="W91" s="823">
        <v>0.94</v>
      </c>
      <c r="X91" s="823">
        <f>(V91/W91)/2</f>
        <v>0.32640232108317219</v>
      </c>
    </row>
    <row r="92" spans="1:24" x14ac:dyDescent="0.15">
      <c r="A92" s="1143"/>
      <c r="B92" s="1123"/>
      <c r="C92" s="1126"/>
      <c r="D92" s="1127"/>
      <c r="E92" s="1142">
        <v>29</v>
      </c>
      <c r="F92" s="1146" t="s">
        <v>192</v>
      </c>
      <c r="G92" s="1146" t="s">
        <v>193</v>
      </c>
      <c r="H92" s="1146" t="s">
        <v>194</v>
      </c>
      <c r="I92" s="1240" t="s">
        <v>24</v>
      </c>
      <c r="J92" s="1242">
        <v>0.50209999999999999</v>
      </c>
      <c r="K92" s="1146" t="s">
        <v>716</v>
      </c>
      <c r="L92" s="1146">
        <v>2019</v>
      </c>
      <c r="M92" s="1253">
        <v>0.52210000000000001</v>
      </c>
      <c r="N92" s="1216">
        <v>95</v>
      </c>
      <c r="O92" s="1216">
        <v>1053</v>
      </c>
      <c r="P92" s="1251">
        <f>N92/O92</f>
        <v>9.0218423551756882E-2</v>
      </c>
      <c r="Q92" s="1216">
        <v>45</v>
      </c>
      <c r="R92" s="1216">
        <v>1053</v>
      </c>
      <c r="S92" s="1251">
        <f>Q92/R92</f>
        <v>4.2735042735042736E-2</v>
      </c>
      <c r="T92" s="1216">
        <f>N92+Q92</f>
        <v>140</v>
      </c>
      <c r="U92" s="1216">
        <v>1053</v>
      </c>
      <c r="V92" s="1251">
        <f>T92/U92</f>
        <v>0.13295346628679963</v>
      </c>
      <c r="W92" s="1925">
        <v>0.52</v>
      </c>
      <c r="X92" s="1925">
        <f>(V92/W92)/2</f>
        <v>0.12783987142961503</v>
      </c>
    </row>
    <row r="93" spans="1:24" x14ac:dyDescent="0.15">
      <c r="A93" s="1180"/>
      <c r="B93" s="1129"/>
      <c r="C93" s="1219"/>
      <c r="D93" s="1220"/>
      <c r="E93" s="1180"/>
      <c r="F93" s="1146"/>
      <c r="G93" s="1146"/>
      <c r="H93" s="1146"/>
      <c r="I93" s="1241"/>
      <c r="J93" s="1243"/>
      <c r="K93" s="1146"/>
      <c r="L93" s="1146"/>
      <c r="M93" s="1146"/>
      <c r="N93" s="1218"/>
      <c r="O93" s="1218"/>
      <c r="P93" s="1252"/>
      <c r="Q93" s="1218"/>
      <c r="R93" s="1218"/>
      <c r="S93" s="1252"/>
      <c r="T93" s="1218"/>
      <c r="U93" s="1218"/>
      <c r="V93" s="1252"/>
      <c r="W93" s="1926"/>
      <c r="X93" s="1926"/>
    </row>
    <row r="94" spans="1:24" x14ac:dyDescent="0.15">
      <c r="A94" s="1104" t="s">
        <v>203</v>
      </c>
      <c r="B94" s="1104" t="s">
        <v>112</v>
      </c>
      <c r="C94" s="1104" t="s">
        <v>204</v>
      </c>
      <c r="D94" s="1104"/>
      <c r="E94" s="1145">
        <v>30</v>
      </c>
      <c r="F94" s="1146" t="s">
        <v>205</v>
      </c>
      <c r="G94" s="1146" t="s">
        <v>206</v>
      </c>
      <c r="H94" s="1146" t="s">
        <v>207</v>
      </c>
      <c r="I94" s="1115" t="s">
        <v>69</v>
      </c>
      <c r="J94" s="1204">
        <v>1</v>
      </c>
      <c r="K94" s="1194" t="s">
        <v>208</v>
      </c>
      <c r="L94" s="1115">
        <v>2019</v>
      </c>
      <c r="M94" s="1204">
        <v>1</v>
      </c>
      <c r="N94" s="1142">
        <v>0</v>
      </c>
      <c r="O94" s="1142">
        <v>0</v>
      </c>
      <c r="P94" s="1142" t="e">
        <f>N94/O94</f>
        <v>#DIV/0!</v>
      </c>
      <c r="Q94" s="1142">
        <v>0</v>
      </c>
      <c r="R94" s="1142">
        <v>0</v>
      </c>
      <c r="S94" s="1142" t="e">
        <f>Q94/R94</f>
        <v>#DIV/0!</v>
      </c>
      <c r="T94" s="1119">
        <v>0</v>
      </c>
      <c r="U94" s="1119">
        <v>0</v>
      </c>
      <c r="V94" s="1119" t="e">
        <f>T94/U94</f>
        <v>#DIV/0!</v>
      </c>
      <c r="W94" s="2466">
        <v>1</v>
      </c>
      <c r="X94" s="2466">
        <v>0.5</v>
      </c>
    </row>
    <row r="95" spans="1:24" x14ac:dyDescent="0.15">
      <c r="A95" s="1104"/>
      <c r="B95" s="1104"/>
      <c r="C95" s="1104"/>
      <c r="D95" s="1104"/>
      <c r="E95" s="1145"/>
      <c r="F95" s="1146"/>
      <c r="G95" s="1146"/>
      <c r="H95" s="1146"/>
      <c r="I95" s="1115"/>
      <c r="J95" s="1204"/>
      <c r="K95" s="1207"/>
      <c r="L95" s="1115"/>
      <c r="M95" s="1204"/>
      <c r="N95" s="1143"/>
      <c r="O95" s="1143"/>
      <c r="P95" s="1143"/>
      <c r="Q95" s="1143"/>
      <c r="R95" s="1143"/>
      <c r="S95" s="1143"/>
      <c r="T95" s="1120"/>
      <c r="U95" s="1120"/>
      <c r="V95" s="1120"/>
      <c r="W95" s="2038"/>
      <c r="X95" s="2038"/>
    </row>
    <row r="96" spans="1:24" x14ac:dyDescent="0.15">
      <c r="A96" s="1104"/>
      <c r="B96" s="1104"/>
      <c r="C96" s="1104"/>
      <c r="D96" s="1104"/>
      <c r="E96" s="1145"/>
      <c r="F96" s="1146"/>
      <c r="G96" s="1146"/>
      <c r="H96" s="1146"/>
      <c r="I96" s="1115"/>
      <c r="J96" s="1204"/>
      <c r="K96" s="1207"/>
      <c r="L96" s="1115"/>
      <c r="M96" s="1204"/>
      <c r="N96" s="1143"/>
      <c r="O96" s="1143"/>
      <c r="P96" s="1143"/>
      <c r="Q96" s="1143"/>
      <c r="R96" s="1143"/>
      <c r="S96" s="1143"/>
      <c r="T96" s="1120"/>
      <c r="U96" s="1120"/>
      <c r="V96" s="1120"/>
      <c r="W96" s="2038"/>
      <c r="X96" s="2038"/>
    </row>
    <row r="97" spans="1:24" x14ac:dyDescent="0.15">
      <c r="A97" s="1104"/>
      <c r="B97" s="1104"/>
      <c r="C97" s="1104"/>
      <c r="D97" s="1104"/>
      <c r="E97" s="1145"/>
      <c r="F97" s="1146"/>
      <c r="G97" s="1146"/>
      <c r="H97" s="1146"/>
      <c r="I97" s="1115"/>
      <c r="J97" s="1204"/>
      <c r="K97" s="1207"/>
      <c r="L97" s="1115"/>
      <c r="M97" s="1204"/>
      <c r="N97" s="1143"/>
      <c r="O97" s="1143"/>
      <c r="P97" s="1143"/>
      <c r="Q97" s="1143"/>
      <c r="R97" s="1143"/>
      <c r="S97" s="1143"/>
      <c r="T97" s="1120"/>
      <c r="U97" s="1120"/>
      <c r="V97" s="1120"/>
      <c r="W97" s="2038"/>
      <c r="X97" s="2038"/>
    </row>
    <row r="98" spans="1:24" x14ac:dyDescent="0.15">
      <c r="A98" s="1104"/>
      <c r="B98" s="1104"/>
      <c r="C98" s="1104"/>
      <c r="D98" s="1104"/>
      <c r="E98" s="1145"/>
      <c r="F98" s="1146"/>
      <c r="G98" s="1146"/>
      <c r="H98" s="1146"/>
      <c r="I98" s="1115"/>
      <c r="J98" s="1204"/>
      <c r="K98" s="1207"/>
      <c r="L98" s="1115"/>
      <c r="M98" s="1204"/>
      <c r="N98" s="1143"/>
      <c r="O98" s="1143"/>
      <c r="P98" s="1143"/>
      <c r="Q98" s="1143"/>
      <c r="R98" s="1143"/>
      <c r="S98" s="1143"/>
      <c r="T98" s="1120"/>
      <c r="U98" s="1120"/>
      <c r="V98" s="1120"/>
      <c r="W98" s="2038"/>
      <c r="X98" s="2038"/>
    </row>
    <row r="99" spans="1:24" s="680" customFormat="1" x14ac:dyDescent="0.2">
      <c r="A99" s="1104"/>
      <c r="B99" s="1104"/>
      <c r="C99" s="1104"/>
      <c r="D99" s="1104"/>
      <c r="E99" s="1145"/>
      <c r="F99" s="1146"/>
      <c r="G99" s="1146"/>
      <c r="H99" s="1146"/>
      <c r="I99" s="1115"/>
      <c r="J99" s="1204"/>
      <c r="K99" s="1208"/>
      <c r="L99" s="1115"/>
      <c r="M99" s="1204"/>
      <c r="N99" s="1180"/>
      <c r="O99" s="1180"/>
      <c r="P99" s="1180"/>
      <c r="Q99" s="1180"/>
      <c r="R99" s="1180"/>
      <c r="S99" s="1180"/>
      <c r="T99" s="1121"/>
      <c r="U99" s="1121"/>
      <c r="V99" s="1121"/>
      <c r="W99" s="2039"/>
      <c r="X99" s="2039"/>
    </row>
    <row r="100" spans="1:24" s="680" customFormat="1" x14ac:dyDescent="0.2">
      <c r="A100" s="1104"/>
      <c r="B100" s="1104"/>
      <c r="C100" s="1104"/>
      <c r="D100" s="1104"/>
      <c r="E100" s="1145">
        <v>31</v>
      </c>
      <c r="F100" s="1254" t="s">
        <v>222</v>
      </c>
      <c r="G100" s="1146" t="s">
        <v>223</v>
      </c>
      <c r="H100" s="1146" t="s">
        <v>224</v>
      </c>
      <c r="I100" s="1115" t="s">
        <v>24</v>
      </c>
      <c r="J100" s="1177">
        <v>0.95</v>
      </c>
      <c r="K100" s="1255" t="s">
        <v>734</v>
      </c>
      <c r="L100" s="1115">
        <v>2019</v>
      </c>
      <c r="M100" s="1204">
        <v>0.95</v>
      </c>
      <c r="N100" s="1142">
        <v>180</v>
      </c>
      <c r="O100" s="1122">
        <v>755</v>
      </c>
      <c r="P100" s="1256">
        <f>N100/O100</f>
        <v>0.23841059602649006</v>
      </c>
      <c r="Q100" s="1142">
        <v>386</v>
      </c>
      <c r="R100" s="1122">
        <v>755</v>
      </c>
      <c r="S100" s="1256">
        <f>Q100/R100</f>
        <v>0.51125827814569536</v>
      </c>
      <c r="T100" s="1119">
        <v>386</v>
      </c>
      <c r="U100" s="1163">
        <v>755</v>
      </c>
      <c r="V100" s="1158">
        <f>T100/U100</f>
        <v>0.51125827814569536</v>
      </c>
      <c r="W100" s="2037">
        <v>0.95</v>
      </c>
      <c r="X100" s="2037">
        <v>0.5</v>
      </c>
    </row>
    <row r="101" spans="1:24" s="680" customFormat="1" x14ac:dyDescent="0.2">
      <c r="A101" s="1104"/>
      <c r="B101" s="1104"/>
      <c r="C101" s="1104"/>
      <c r="D101" s="1104"/>
      <c r="E101" s="1145"/>
      <c r="F101" s="1254"/>
      <c r="G101" s="1146"/>
      <c r="H101" s="1146"/>
      <c r="I101" s="1115"/>
      <c r="J101" s="1177"/>
      <c r="K101" s="1238"/>
      <c r="L101" s="1115"/>
      <c r="M101" s="1204"/>
      <c r="N101" s="1143"/>
      <c r="O101" s="1143"/>
      <c r="P101" s="1143"/>
      <c r="Q101" s="1143"/>
      <c r="R101" s="1143"/>
      <c r="S101" s="1143"/>
      <c r="T101" s="1120"/>
      <c r="U101" s="1120"/>
      <c r="V101" s="1120"/>
      <c r="W101" s="2038"/>
      <c r="X101" s="2038"/>
    </row>
    <row r="102" spans="1:24" s="680" customFormat="1" x14ac:dyDescent="0.2">
      <c r="A102" s="1104"/>
      <c r="B102" s="1104"/>
      <c r="C102" s="1104"/>
      <c r="D102" s="1104"/>
      <c r="E102" s="1145"/>
      <c r="F102" s="1254"/>
      <c r="G102" s="1146"/>
      <c r="H102" s="1146"/>
      <c r="I102" s="1115"/>
      <c r="J102" s="1177"/>
      <c r="K102" s="1238"/>
      <c r="L102" s="1115"/>
      <c r="M102" s="1204"/>
      <c r="N102" s="1143"/>
      <c r="O102" s="1143"/>
      <c r="P102" s="1143"/>
      <c r="Q102" s="1143"/>
      <c r="R102" s="1143"/>
      <c r="S102" s="1143"/>
      <c r="T102" s="1120"/>
      <c r="U102" s="1120"/>
      <c r="V102" s="1120"/>
      <c r="W102" s="2038"/>
      <c r="X102" s="2038"/>
    </row>
    <row r="103" spans="1:24" s="680" customFormat="1" x14ac:dyDescent="0.2">
      <c r="A103" s="1104"/>
      <c r="B103" s="1104"/>
      <c r="C103" s="1104"/>
      <c r="D103" s="1104"/>
      <c r="E103" s="1145"/>
      <c r="F103" s="1254"/>
      <c r="G103" s="1146"/>
      <c r="H103" s="1146"/>
      <c r="I103" s="1115"/>
      <c r="J103" s="1177"/>
      <c r="K103" s="1238"/>
      <c r="L103" s="1115"/>
      <c r="M103" s="1204"/>
      <c r="N103" s="1180"/>
      <c r="O103" s="1180"/>
      <c r="P103" s="1180"/>
      <c r="Q103" s="1180"/>
      <c r="R103" s="1180"/>
      <c r="S103" s="1180"/>
      <c r="T103" s="1121"/>
      <c r="U103" s="1121"/>
      <c r="V103" s="1121"/>
      <c r="W103" s="2039"/>
      <c r="X103" s="2039"/>
    </row>
    <row r="104" spans="1:24" s="680" customFormat="1" x14ac:dyDescent="0.2">
      <c r="A104" s="1104"/>
      <c r="B104" s="1104"/>
      <c r="C104" s="1104"/>
      <c r="D104" s="1104"/>
      <c r="E104" s="1229">
        <v>32</v>
      </c>
      <c r="F104" s="1163" t="s">
        <v>234</v>
      </c>
      <c r="G104" s="1163" t="s">
        <v>235</v>
      </c>
      <c r="H104" s="1163" t="s">
        <v>236</v>
      </c>
      <c r="I104" s="1119" t="s">
        <v>24</v>
      </c>
      <c r="J104" s="1119">
        <v>0</v>
      </c>
      <c r="K104" s="1257" t="s">
        <v>237</v>
      </c>
      <c r="L104" s="1119">
        <v>2019</v>
      </c>
      <c r="M104" s="1105">
        <v>0.25</v>
      </c>
      <c r="N104" s="1142">
        <v>0</v>
      </c>
      <c r="O104" s="1142">
        <v>4</v>
      </c>
      <c r="P104" s="1261">
        <f>N104/O104</f>
        <v>0</v>
      </c>
      <c r="Q104" s="1142">
        <v>3</v>
      </c>
      <c r="R104" s="1142">
        <v>13</v>
      </c>
      <c r="S104" s="1261">
        <f>Q104/R104</f>
        <v>0.23076923076923078</v>
      </c>
      <c r="T104" s="1119">
        <f>N104+Q104</f>
        <v>3</v>
      </c>
      <c r="U104" s="1119">
        <f>O104+R104</f>
        <v>17</v>
      </c>
      <c r="V104" s="1148">
        <f>T104/U104</f>
        <v>0.17647058823529413</v>
      </c>
      <c r="W104" s="2466">
        <v>0.25</v>
      </c>
      <c r="X104" s="2466">
        <v>0.5</v>
      </c>
    </row>
    <row r="105" spans="1:24" s="680" customFormat="1" x14ac:dyDescent="0.2">
      <c r="A105" s="1104"/>
      <c r="B105" s="1104"/>
      <c r="C105" s="1104"/>
      <c r="D105" s="1104"/>
      <c r="E105" s="1229"/>
      <c r="F105" s="1164"/>
      <c r="G105" s="1164"/>
      <c r="H105" s="1164"/>
      <c r="I105" s="1120"/>
      <c r="J105" s="1120"/>
      <c r="K105" s="1258"/>
      <c r="L105" s="1120"/>
      <c r="M105" s="1106"/>
      <c r="N105" s="1143"/>
      <c r="O105" s="1143"/>
      <c r="P105" s="1262"/>
      <c r="Q105" s="1143"/>
      <c r="R105" s="1143"/>
      <c r="S105" s="1262"/>
      <c r="T105" s="1120"/>
      <c r="U105" s="1120"/>
      <c r="V105" s="1149"/>
      <c r="W105" s="2038"/>
      <c r="X105" s="2038"/>
    </row>
    <row r="106" spans="1:24" x14ac:dyDescent="0.15">
      <c r="A106" s="1104"/>
      <c r="B106" s="1104"/>
      <c r="C106" s="1104"/>
      <c r="D106" s="1104"/>
      <c r="E106" s="1229"/>
      <c r="F106" s="1165"/>
      <c r="G106" s="1165"/>
      <c r="H106" s="1165"/>
      <c r="I106" s="1121"/>
      <c r="J106" s="1121"/>
      <c r="K106" s="1259"/>
      <c r="L106" s="1121"/>
      <c r="M106" s="1107"/>
      <c r="N106" s="1180"/>
      <c r="O106" s="1180"/>
      <c r="P106" s="1263"/>
      <c r="Q106" s="1180"/>
      <c r="R106" s="1180"/>
      <c r="S106" s="1263"/>
      <c r="T106" s="1121"/>
      <c r="U106" s="1121"/>
      <c r="V106" s="2467"/>
      <c r="W106" s="2039"/>
      <c r="X106" s="2039"/>
    </row>
    <row r="107" spans="1:24" x14ac:dyDescent="0.15">
      <c r="A107" s="1108" t="s">
        <v>111</v>
      </c>
      <c r="B107" s="1104" t="s">
        <v>112</v>
      </c>
      <c r="C107" s="1146" t="s">
        <v>247</v>
      </c>
      <c r="D107" s="1146"/>
      <c r="E107" s="1260">
        <v>33</v>
      </c>
      <c r="F107" s="1136" t="s">
        <v>248</v>
      </c>
      <c r="G107" s="1136" t="s">
        <v>249</v>
      </c>
      <c r="H107" s="1136" t="s">
        <v>250</v>
      </c>
      <c r="I107" s="1137" t="s">
        <v>251</v>
      </c>
      <c r="J107" s="1109">
        <v>1</v>
      </c>
      <c r="K107" s="1264" t="s">
        <v>691</v>
      </c>
      <c r="L107" s="1137">
        <v>2019</v>
      </c>
      <c r="M107" s="1109">
        <v>1</v>
      </c>
      <c r="N107" s="1142">
        <v>18</v>
      </c>
      <c r="O107" s="1142">
        <v>18</v>
      </c>
      <c r="P107" s="1116">
        <v>1</v>
      </c>
      <c r="Q107" s="1142">
        <v>18</v>
      </c>
      <c r="R107" s="1142">
        <v>18</v>
      </c>
      <c r="S107" s="1116">
        <v>1</v>
      </c>
      <c r="T107" s="1119">
        <f>N107+Q107</f>
        <v>36</v>
      </c>
      <c r="U107" s="1119">
        <f>O107+R107</f>
        <v>36</v>
      </c>
      <c r="V107" s="1105">
        <v>1</v>
      </c>
      <c r="W107" s="1105">
        <v>1</v>
      </c>
      <c r="X107" s="1105">
        <v>0.5</v>
      </c>
    </row>
    <row r="108" spans="1:24" x14ac:dyDescent="0.15">
      <c r="A108" s="1108"/>
      <c r="B108" s="1104"/>
      <c r="C108" s="1146"/>
      <c r="D108" s="1146"/>
      <c r="E108" s="1260"/>
      <c r="F108" s="1136"/>
      <c r="G108" s="1136"/>
      <c r="H108" s="1136"/>
      <c r="I108" s="1137"/>
      <c r="J108" s="1137"/>
      <c r="K108" s="1265"/>
      <c r="L108" s="1137"/>
      <c r="M108" s="1137"/>
      <c r="N108" s="1143"/>
      <c r="O108" s="1143"/>
      <c r="P108" s="1143"/>
      <c r="Q108" s="1143"/>
      <c r="R108" s="1143"/>
      <c r="S108" s="1143"/>
      <c r="T108" s="1120"/>
      <c r="U108" s="1120"/>
      <c r="V108" s="1120"/>
      <c r="W108" s="1120"/>
      <c r="X108" s="1120"/>
    </row>
    <row r="109" spans="1:24" x14ac:dyDescent="0.15">
      <c r="A109" s="1108"/>
      <c r="B109" s="1104"/>
      <c r="C109" s="1146"/>
      <c r="D109" s="1146"/>
      <c r="E109" s="1260"/>
      <c r="F109" s="1136"/>
      <c r="G109" s="1136"/>
      <c r="H109" s="1136"/>
      <c r="I109" s="1137"/>
      <c r="J109" s="1137"/>
      <c r="K109" s="1265"/>
      <c r="L109" s="1137"/>
      <c r="M109" s="1137"/>
      <c r="N109" s="1180"/>
      <c r="O109" s="1180"/>
      <c r="P109" s="1180"/>
      <c r="Q109" s="1180"/>
      <c r="R109" s="1180"/>
      <c r="S109" s="1180"/>
      <c r="T109" s="1121"/>
      <c r="U109" s="1121"/>
      <c r="V109" s="1121"/>
      <c r="W109" s="1121"/>
      <c r="X109" s="1121"/>
    </row>
    <row r="110" spans="1:24" x14ac:dyDescent="0.15">
      <c r="A110" s="1108" t="s">
        <v>176</v>
      </c>
      <c r="B110" s="1104" t="s">
        <v>112</v>
      </c>
      <c r="C110" s="1104" t="s">
        <v>254</v>
      </c>
      <c r="D110" s="1104"/>
      <c r="E110" s="1275">
        <v>34</v>
      </c>
      <c r="F110" s="1168" t="s">
        <v>1237</v>
      </c>
      <c r="G110" s="1168" t="s">
        <v>184</v>
      </c>
      <c r="H110" s="1168" t="s">
        <v>256</v>
      </c>
      <c r="I110" s="1170" t="s">
        <v>24</v>
      </c>
      <c r="J110" s="1276">
        <v>0.41</v>
      </c>
      <c r="K110" s="1278" t="s">
        <v>257</v>
      </c>
      <c r="L110" s="1281">
        <v>2019</v>
      </c>
      <c r="M110" s="1283">
        <v>0.42</v>
      </c>
      <c r="N110" s="1266">
        <v>13</v>
      </c>
      <c r="O110" s="1269">
        <v>158</v>
      </c>
      <c r="P110" s="1272">
        <f>N110/O110</f>
        <v>8.2278481012658222E-2</v>
      </c>
      <c r="Q110" s="1266">
        <v>0</v>
      </c>
      <c r="R110" s="1269">
        <v>0</v>
      </c>
      <c r="S110" s="1272" t="s">
        <v>1245</v>
      </c>
      <c r="T110" s="1266">
        <v>13</v>
      </c>
      <c r="U110" s="1269">
        <v>158</v>
      </c>
      <c r="V110" s="1272">
        <f>T110/U110</f>
        <v>8.2278481012658222E-2</v>
      </c>
      <c r="W110" s="2468">
        <v>0.42</v>
      </c>
      <c r="X110" s="2468">
        <f>(V110/W110)/2</f>
        <v>9.7950572634116939E-2</v>
      </c>
    </row>
    <row r="111" spans="1:24" x14ac:dyDescent="0.15">
      <c r="A111" s="1108"/>
      <c r="B111" s="1104"/>
      <c r="C111" s="1104"/>
      <c r="D111" s="1104"/>
      <c r="E111" s="1275"/>
      <c r="F111" s="1169"/>
      <c r="G111" s="1169"/>
      <c r="H111" s="1169"/>
      <c r="I111" s="1171"/>
      <c r="J111" s="1277"/>
      <c r="K111" s="1279"/>
      <c r="L111" s="1282"/>
      <c r="M111" s="1284"/>
      <c r="N111" s="1267"/>
      <c r="O111" s="1270"/>
      <c r="P111" s="1273"/>
      <c r="Q111" s="1267"/>
      <c r="R111" s="1270"/>
      <c r="S111" s="1273"/>
      <c r="T111" s="1267"/>
      <c r="U111" s="1270"/>
      <c r="V111" s="1273"/>
      <c r="W111" s="2469"/>
      <c r="X111" s="2469"/>
    </row>
    <row r="112" spans="1:24" x14ac:dyDescent="0.15">
      <c r="A112" s="1108"/>
      <c r="B112" s="1104"/>
      <c r="C112" s="1104"/>
      <c r="D112" s="1104"/>
      <c r="E112" s="1275"/>
      <c r="F112" s="1169"/>
      <c r="G112" s="1169"/>
      <c r="H112" s="1169"/>
      <c r="I112" s="1171"/>
      <c r="J112" s="1277"/>
      <c r="K112" s="1280"/>
      <c r="L112" s="1282"/>
      <c r="M112" s="1284"/>
      <c r="N112" s="1268"/>
      <c r="O112" s="1271"/>
      <c r="P112" s="1274"/>
      <c r="Q112" s="1268"/>
      <c r="R112" s="1271"/>
      <c r="S112" s="1274"/>
      <c r="T112" s="1268"/>
      <c r="U112" s="1271"/>
      <c r="V112" s="1274"/>
      <c r="W112" s="2470"/>
      <c r="X112" s="2470"/>
    </row>
    <row r="113" spans="1:24" x14ac:dyDescent="0.15">
      <c r="A113" s="1108"/>
      <c r="B113" s="1104"/>
      <c r="C113" s="1104"/>
      <c r="D113" s="1104"/>
      <c r="E113" s="1275">
        <v>35</v>
      </c>
      <c r="F113" s="1168" t="s">
        <v>265</v>
      </c>
      <c r="G113" s="1163" t="s">
        <v>266</v>
      </c>
      <c r="H113" s="1163" t="s">
        <v>1204</v>
      </c>
      <c r="I113" s="1119" t="s">
        <v>24</v>
      </c>
      <c r="J113" s="1249">
        <v>0.52</v>
      </c>
      <c r="K113" s="1206" t="s">
        <v>717</v>
      </c>
      <c r="L113" s="1163">
        <v>2019</v>
      </c>
      <c r="M113" s="1116">
        <v>0.53</v>
      </c>
      <c r="N113" s="1206">
        <v>118</v>
      </c>
      <c r="O113" s="1288">
        <v>717</v>
      </c>
      <c r="P113" s="1285">
        <f>N113/O113</f>
        <v>0.16457461645746166</v>
      </c>
      <c r="Q113" s="1206">
        <v>43</v>
      </c>
      <c r="R113" s="1288">
        <v>717</v>
      </c>
      <c r="S113" s="1285">
        <f>Q113/R113</f>
        <v>5.9972105997210597E-2</v>
      </c>
      <c r="T113" s="1206">
        <f>N113+Q113</f>
        <v>161</v>
      </c>
      <c r="U113" s="1288">
        <v>717</v>
      </c>
      <c r="V113" s="1285">
        <f>T113/U113</f>
        <v>0.22454672245467225</v>
      </c>
      <c r="W113" s="2471">
        <v>0.53</v>
      </c>
      <c r="X113" s="2471">
        <f>(V113/W113)/2</f>
        <v>0.21183653061761532</v>
      </c>
    </row>
    <row r="114" spans="1:24" x14ac:dyDescent="0.15">
      <c r="A114" s="1108"/>
      <c r="B114" s="1104"/>
      <c r="C114" s="1104"/>
      <c r="D114" s="1104"/>
      <c r="E114" s="1275"/>
      <c r="F114" s="1188"/>
      <c r="G114" s="1165"/>
      <c r="H114" s="1165"/>
      <c r="I114" s="1121"/>
      <c r="J114" s="1250"/>
      <c r="K114" s="1208"/>
      <c r="L114" s="1165"/>
      <c r="M114" s="1118"/>
      <c r="N114" s="1208"/>
      <c r="O114" s="1289"/>
      <c r="P114" s="1286"/>
      <c r="Q114" s="1208"/>
      <c r="R114" s="1289"/>
      <c r="S114" s="1286"/>
      <c r="T114" s="1208"/>
      <c r="U114" s="1289"/>
      <c r="V114" s="1286"/>
      <c r="W114" s="2472"/>
      <c r="X114" s="2472"/>
    </row>
    <row r="115" spans="1:24" x14ac:dyDescent="0.15">
      <c r="A115" s="1108"/>
      <c r="B115" s="1104"/>
      <c r="C115" s="1104"/>
      <c r="D115" s="1104"/>
      <c r="E115" s="1275">
        <v>36</v>
      </c>
      <c r="F115" s="1163" t="s">
        <v>272</v>
      </c>
      <c r="G115" s="1163" t="s">
        <v>273</v>
      </c>
      <c r="H115" s="1163" t="s">
        <v>274</v>
      </c>
      <c r="I115" s="1119" t="s">
        <v>69</v>
      </c>
      <c r="J115" s="1249">
        <v>0</v>
      </c>
      <c r="K115" s="1206">
        <v>0</v>
      </c>
      <c r="L115" s="1163">
        <v>2019</v>
      </c>
      <c r="M115" s="1116">
        <v>1</v>
      </c>
      <c r="N115" s="1299"/>
      <c r="O115" s="1302"/>
      <c r="P115" s="1290"/>
      <c r="Q115" s="1299"/>
      <c r="R115" s="1290"/>
      <c r="S115" s="1290"/>
      <c r="T115" s="1293">
        <v>11</v>
      </c>
      <c r="U115" s="1296">
        <v>11</v>
      </c>
      <c r="V115" s="1290">
        <v>1</v>
      </c>
      <c r="W115" s="2473">
        <v>1</v>
      </c>
      <c r="X115" s="2473">
        <v>0.5</v>
      </c>
    </row>
    <row r="116" spans="1:24" x14ac:dyDescent="0.15">
      <c r="A116" s="1108"/>
      <c r="B116" s="1104"/>
      <c r="C116" s="1104"/>
      <c r="D116" s="1104"/>
      <c r="E116" s="1275"/>
      <c r="F116" s="1164"/>
      <c r="G116" s="1164"/>
      <c r="H116" s="1164"/>
      <c r="I116" s="1120"/>
      <c r="J116" s="1287"/>
      <c r="K116" s="1207"/>
      <c r="L116" s="1164"/>
      <c r="M116" s="1117"/>
      <c r="N116" s="1300"/>
      <c r="O116" s="1303"/>
      <c r="P116" s="881"/>
      <c r="Q116" s="1300"/>
      <c r="R116" s="881"/>
      <c r="S116" s="881"/>
      <c r="T116" s="1294"/>
      <c r="U116" s="1297"/>
      <c r="V116" s="881"/>
      <c r="W116" s="2474"/>
      <c r="X116" s="2474"/>
    </row>
    <row r="117" spans="1:24" x14ac:dyDescent="0.15">
      <c r="A117" s="1108"/>
      <c r="B117" s="1104"/>
      <c r="C117" s="1104"/>
      <c r="D117" s="1104"/>
      <c r="E117" s="1275"/>
      <c r="F117" s="1165"/>
      <c r="G117" s="1165"/>
      <c r="H117" s="1165"/>
      <c r="I117" s="1121"/>
      <c r="J117" s="1250"/>
      <c r="K117" s="1208"/>
      <c r="L117" s="1165"/>
      <c r="M117" s="1118"/>
      <c r="N117" s="1301"/>
      <c r="O117" s="1304"/>
      <c r="P117" s="882"/>
      <c r="Q117" s="1301"/>
      <c r="R117" s="882"/>
      <c r="S117" s="882"/>
      <c r="T117" s="1295"/>
      <c r="U117" s="1298"/>
      <c r="V117" s="882"/>
      <c r="W117" s="2475"/>
      <c r="X117" s="2475"/>
    </row>
    <row r="118" spans="1:24" ht="238" x14ac:dyDescent="0.15">
      <c r="A118" s="1108"/>
      <c r="B118" s="1104"/>
      <c r="C118" s="1104"/>
      <c r="D118" s="1104"/>
      <c r="E118" s="681">
        <v>37</v>
      </c>
      <c r="F118" s="682" t="s">
        <v>282</v>
      </c>
      <c r="G118" s="682" t="s">
        <v>283</v>
      </c>
      <c r="H118" s="683" t="s">
        <v>284</v>
      </c>
      <c r="I118" s="684" t="s">
        <v>285</v>
      </c>
      <c r="J118" s="685">
        <v>1</v>
      </c>
      <c r="K118" s="684" t="s">
        <v>718</v>
      </c>
      <c r="L118" s="686">
        <v>2019</v>
      </c>
      <c r="M118" s="687">
        <v>0.8</v>
      </c>
      <c r="N118" s="688"/>
      <c r="O118" s="629"/>
      <c r="P118" s="630"/>
      <c r="Q118" s="689"/>
      <c r="R118" s="630"/>
      <c r="S118" s="630"/>
      <c r="T118" s="690">
        <v>34</v>
      </c>
      <c r="U118" s="818">
        <v>56</v>
      </c>
      <c r="V118" s="631">
        <f>T118/U118</f>
        <v>0.6071428571428571</v>
      </c>
      <c r="W118" s="2476">
        <v>0.8</v>
      </c>
      <c r="X118" s="2476">
        <f>(V118/W118)/2</f>
        <v>0.37946428571428564</v>
      </c>
    </row>
    <row r="119" spans="1:24" x14ac:dyDescent="0.15">
      <c r="A119" s="1108"/>
      <c r="B119" s="1104"/>
      <c r="C119" s="1104"/>
      <c r="D119" s="1104"/>
      <c r="E119" s="1291">
        <v>38</v>
      </c>
      <c r="F119" s="1292" t="s">
        <v>288</v>
      </c>
      <c r="G119" s="1292" t="s">
        <v>289</v>
      </c>
      <c r="H119" s="1292" t="s">
        <v>290</v>
      </c>
      <c r="I119" s="1115" t="s">
        <v>251</v>
      </c>
      <c r="J119" s="1115">
        <v>1</v>
      </c>
      <c r="K119" s="1146" t="s">
        <v>291</v>
      </c>
      <c r="L119" s="1108">
        <v>2019</v>
      </c>
      <c r="M119" s="1108">
        <v>1</v>
      </c>
      <c r="N119" s="1243"/>
      <c r="O119" s="1243"/>
      <c r="P119" s="1243"/>
      <c r="Q119" s="1243"/>
      <c r="R119" s="1243"/>
      <c r="S119" s="1243"/>
      <c r="T119" s="1146">
        <v>1</v>
      </c>
      <c r="U119" s="1146">
        <v>1</v>
      </c>
      <c r="V119" s="2477">
        <f>T119/U119</f>
        <v>1</v>
      </c>
      <c r="W119" s="2478">
        <v>1</v>
      </c>
      <c r="X119" s="2478">
        <v>0.5</v>
      </c>
    </row>
    <row r="120" spans="1:24" x14ac:dyDescent="0.15">
      <c r="A120" s="1108"/>
      <c r="B120" s="1104"/>
      <c r="C120" s="1104"/>
      <c r="D120" s="1104"/>
      <c r="E120" s="1291"/>
      <c r="F120" s="1292"/>
      <c r="G120" s="1292"/>
      <c r="H120" s="1292"/>
      <c r="I120" s="1115"/>
      <c r="J120" s="1115"/>
      <c r="K120" s="1146"/>
      <c r="L120" s="1108"/>
      <c r="M120" s="1108"/>
      <c r="N120" s="1243"/>
      <c r="O120" s="1243"/>
      <c r="P120" s="1243"/>
      <c r="Q120" s="1243"/>
      <c r="R120" s="1243"/>
      <c r="S120" s="1243"/>
      <c r="T120" s="1146"/>
      <c r="U120" s="1146"/>
      <c r="V120" s="2477"/>
      <c r="W120" s="2479"/>
      <c r="X120" s="2479"/>
    </row>
    <row r="121" spans="1:24" x14ac:dyDescent="0.15">
      <c r="A121" s="1108"/>
      <c r="B121" s="1104"/>
      <c r="C121" s="1104"/>
      <c r="D121" s="1104"/>
      <c r="E121" s="1291"/>
      <c r="F121" s="1292"/>
      <c r="G121" s="1292"/>
      <c r="H121" s="1292"/>
      <c r="I121" s="1115"/>
      <c r="J121" s="1115"/>
      <c r="K121" s="1146"/>
      <c r="L121" s="1108"/>
      <c r="M121" s="1108"/>
      <c r="N121" s="1243"/>
      <c r="O121" s="1243"/>
      <c r="P121" s="1243"/>
      <c r="Q121" s="1243"/>
      <c r="R121" s="1243"/>
      <c r="S121" s="1243"/>
      <c r="T121" s="1146"/>
      <c r="U121" s="1146"/>
      <c r="V121" s="2477"/>
      <c r="W121" s="2479"/>
      <c r="X121" s="2479"/>
    </row>
    <row r="122" spans="1:24" ht="42" x14ac:dyDescent="0.15">
      <c r="A122" s="1108"/>
      <c r="B122" s="1104"/>
      <c r="C122" s="1104"/>
      <c r="D122" s="1104"/>
      <c r="E122" s="691">
        <v>39</v>
      </c>
      <c r="F122" s="692" t="s">
        <v>298</v>
      </c>
      <c r="G122" s="692" t="s">
        <v>299</v>
      </c>
      <c r="H122" s="692" t="s">
        <v>300</v>
      </c>
      <c r="I122" s="693" t="s">
        <v>251</v>
      </c>
      <c r="J122" s="694">
        <v>0</v>
      </c>
      <c r="K122" s="695" t="s">
        <v>301</v>
      </c>
      <c r="L122" s="696">
        <v>2018</v>
      </c>
      <c r="M122" s="696">
        <v>1</v>
      </c>
      <c r="N122" s="696"/>
      <c r="O122" s="697"/>
      <c r="P122" s="697"/>
      <c r="Q122" s="696"/>
      <c r="R122" s="697"/>
      <c r="S122" s="697"/>
      <c r="T122" s="817">
        <v>1</v>
      </c>
      <c r="U122" s="815">
        <v>1</v>
      </c>
      <c r="V122" s="814">
        <v>1</v>
      </c>
      <c r="W122" s="2480">
        <v>1</v>
      </c>
      <c r="X122" s="2480">
        <v>0.5</v>
      </c>
    </row>
    <row r="123" spans="1:24" x14ac:dyDescent="0.15">
      <c r="A123" s="1122">
        <v>6</v>
      </c>
      <c r="B123" s="1122" t="s">
        <v>305</v>
      </c>
      <c r="C123" s="1124" t="s">
        <v>306</v>
      </c>
      <c r="D123" s="1125"/>
      <c r="E123" s="1229">
        <v>40</v>
      </c>
      <c r="F123" s="1305" t="s">
        <v>1235</v>
      </c>
      <c r="G123" s="1122" t="s">
        <v>307</v>
      </c>
      <c r="H123" s="1122" t="s">
        <v>308</v>
      </c>
      <c r="I123" s="1142" t="s">
        <v>24</v>
      </c>
      <c r="J123" s="1105">
        <v>0.91</v>
      </c>
      <c r="K123" s="1244" t="s">
        <v>749</v>
      </c>
      <c r="L123" s="1142">
        <v>2019</v>
      </c>
      <c r="M123" s="1308">
        <v>0.88500000000000001</v>
      </c>
      <c r="N123" s="1311">
        <v>169</v>
      </c>
      <c r="O123" s="1311">
        <v>179</v>
      </c>
      <c r="P123" s="1314">
        <f>N123/O123</f>
        <v>0.94413407821229045</v>
      </c>
      <c r="Q123" s="1311">
        <v>352</v>
      </c>
      <c r="R123" s="1311">
        <v>352</v>
      </c>
      <c r="S123" s="1314">
        <f>Q123/R123</f>
        <v>1</v>
      </c>
      <c r="T123" s="896">
        <f>N123+Q123</f>
        <v>521</v>
      </c>
      <c r="U123" s="896">
        <f>O123+R123</f>
        <v>531</v>
      </c>
      <c r="V123" s="1285">
        <f>T123/U123</f>
        <v>0.98116760828625238</v>
      </c>
      <c r="W123" s="1249">
        <v>0.88900000000000001</v>
      </c>
      <c r="X123" s="1105">
        <v>0.5</v>
      </c>
    </row>
    <row r="124" spans="1:24" x14ac:dyDescent="0.15">
      <c r="A124" s="1123"/>
      <c r="B124" s="1123"/>
      <c r="C124" s="1126"/>
      <c r="D124" s="1127"/>
      <c r="E124" s="1229"/>
      <c r="F124" s="1306"/>
      <c r="G124" s="1123"/>
      <c r="H124" s="1123"/>
      <c r="I124" s="1143"/>
      <c r="J124" s="1106"/>
      <c r="K124" s="1245"/>
      <c r="L124" s="1143"/>
      <c r="M124" s="1309"/>
      <c r="N124" s="1312"/>
      <c r="O124" s="1312"/>
      <c r="P124" s="1315"/>
      <c r="Q124" s="1312"/>
      <c r="R124" s="1312"/>
      <c r="S124" s="1315"/>
      <c r="T124" s="897"/>
      <c r="U124" s="897"/>
      <c r="V124" s="2481"/>
      <c r="W124" s="1106"/>
      <c r="X124" s="1106"/>
    </row>
    <row r="125" spans="1:24" x14ac:dyDescent="0.15">
      <c r="A125" s="1123"/>
      <c r="B125" s="1123"/>
      <c r="C125" s="1126"/>
      <c r="D125" s="1127"/>
      <c r="E125" s="1229"/>
      <c r="F125" s="1306"/>
      <c r="G125" s="1123"/>
      <c r="H125" s="1123"/>
      <c r="I125" s="1143"/>
      <c r="J125" s="1106"/>
      <c r="K125" s="1245"/>
      <c r="L125" s="1143"/>
      <c r="M125" s="1309"/>
      <c r="N125" s="1312"/>
      <c r="O125" s="1312"/>
      <c r="P125" s="1315"/>
      <c r="Q125" s="1312"/>
      <c r="R125" s="1312"/>
      <c r="S125" s="1315"/>
      <c r="T125" s="897"/>
      <c r="U125" s="897"/>
      <c r="V125" s="2481"/>
      <c r="W125" s="1106"/>
      <c r="X125" s="1106"/>
    </row>
    <row r="126" spans="1:24" x14ac:dyDescent="0.15">
      <c r="A126" s="1123"/>
      <c r="B126" s="1123"/>
      <c r="C126" s="1126"/>
      <c r="D126" s="1127"/>
      <c r="E126" s="1229"/>
      <c r="F126" s="1307"/>
      <c r="G126" s="1129"/>
      <c r="H126" s="1129"/>
      <c r="I126" s="1180"/>
      <c r="J126" s="1107"/>
      <c r="K126" s="1246"/>
      <c r="L126" s="1180"/>
      <c r="M126" s="1310"/>
      <c r="N126" s="1313"/>
      <c r="O126" s="1313"/>
      <c r="P126" s="1316"/>
      <c r="Q126" s="1313"/>
      <c r="R126" s="1313"/>
      <c r="S126" s="1316"/>
      <c r="T126" s="898"/>
      <c r="U126" s="898"/>
      <c r="V126" s="2482"/>
      <c r="W126" s="1107"/>
      <c r="X126" s="1107"/>
    </row>
    <row r="127" spans="1:24" x14ac:dyDescent="0.15">
      <c r="A127" s="1123"/>
      <c r="B127" s="1123"/>
      <c r="C127" s="1126"/>
      <c r="D127" s="1127"/>
      <c r="E127" s="1102">
        <v>41</v>
      </c>
      <c r="F127" s="1305" t="s">
        <v>310</v>
      </c>
      <c r="G127" s="1122" t="s">
        <v>256</v>
      </c>
      <c r="H127" s="1122" t="s">
        <v>311</v>
      </c>
      <c r="I127" s="1142" t="s">
        <v>24</v>
      </c>
      <c r="J127" s="1105">
        <v>1</v>
      </c>
      <c r="K127" s="1318" t="s">
        <v>694</v>
      </c>
      <c r="L127" s="1142">
        <v>2019</v>
      </c>
      <c r="M127" s="1116">
        <v>1</v>
      </c>
      <c r="N127" s="899">
        <v>5</v>
      </c>
      <c r="O127" s="899">
        <v>11</v>
      </c>
      <c r="P127" s="1314">
        <f>N127/O127</f>
        <v>0.45454545454545453</v>
      </c>
      <c r="Q127" s="899">
        <v>6</v>
      </c>
      <c r="R127" s="899">
        <v>11</v>
      </c>
      <c r="S127" s="1314">
        <f>Q127/R127</f>
        <v>0.54545454545454541</v>
      </c>
      <c r="T127" s="1288">
        <f>N127+Q127</f>
        <v>11</v>
      </c>
      <c r="U127" s="1288">
        <v>11</v>
      </c>
      <c r="V127" s="1285">
        <f>T127/U127</f>
        <v>1</v>
      </c>
      <c r="W127" s="1105" t="s">
        <v>1215</v>
      </c>
      <c r="X127" s="1105">
        <v>0.5</v>
      </c>
    </row>
    <row r="128" spans="1:24" x14ac:dyDescent="0.15">
      <c r="A128" s="1123"/>
      <c r="B128" s="1123"/>
      <c r="C128" s="1126"/>
      <c r="D128" s="1127"/>
      <c r="E128" s="1103"/>
      <c r="F128" s="1306"/>
      <c r="G128" s="1123"/>
      <c r="H128" s="1123"/>
      <c r="I128" s="1143"/>
      <c r="J128" s="1106"/>
      <c r="K128" s="1245"/>
      <c r="L128" s="1143"/>
      <c r="M128" s="1117"/>
      <c r="N128" s="900"/>
      <c r="O128" s="900"/>
      <c r="P128" s="1315"/>
      <c r="Q128" s="900"/>
      <c r="R128" s="900"/>
      <c r="S128" s="1315"/>
      <c r="T128" s="1297"/>
      <c r="U128" s="1297"/>
      <c r="V128" s="2481"/>
      <c r="W128" s="1106"/>
      <c r="X128" s="1106"/>
    </row>
    <row r="129" spans="1:24" x14ac:dyDescent="0.15">
      <c r="A129" s="1123"/>
      <c r="B129" s="1123"/>
      <c r="C129" s="1126"/>
      <c r="D129" s="1127"/>
      <c r="E129" s="1103"/>
      <c r="F129" s="1306"/>
      <c r="G129" s="1123"/>
      <c r="H129" s="1123"/>
      <c r="I129" s="1143"/>
      <c r="J129" s="1106"/>
      <c r="K129" s="1245"/>
      <c r="L129" s="1143"/>
      <c r="M129" s="1117"/>
      <c r="N129" s="900"/>
      <c r="O129" s="900"/>
      <c r="P129" s="1315"/>
      <c r="Q129" s="900"/>
      <c r="R129" s="900"/>
      <c r="S129" s="1315"/>
      <c r="T129" s="1297"/>
      <c r="U129" s="1297"/>
      <c r="V129" s="2481"/>
      <c r="W129" s="1106"/>
      <c r="X129" s="1106"/>
    </row>
    <row r="130" spans="1:24" x14ac:dyDescent="0.15">
      <c r="A130" s="1123"/>
      <c r="B130" s="1123"/>
      <c r="C130" s="1126"/>
      <c r="D130" s="1127"/>
      <c r="E130" s="1103"/>
      <c r="F130" s="1306"/>
      <c r="G130" s="1123"/>
      <c r="H130" s="1123"/>
      <c r="I130" s="1143"/>
      <c r="J130" s="1106"/>
      <c r="K130" s="1245"/>
      <c r="L130" s="1143"/>
      <c r="M130" s="1117"/>
      <c r="N130" s="900"/>
      <c r="O130" s="900"/>
      <c r="P130" s="1315"/>
      <c r="Q130" s="900"/>
      <c r="R130" s="900"/>
      <c r="S130" s="1315"/>
      <c r="T130" s="1297"/>
      <c r="U130" s="1297"/>
      <c r="V130" s="2481"/>
      <c r="W130" s="1106"/>
      <c r="X130" s="1106"/>
    </row>
    <row r="131" spans="1:24" x14ac:dyDescent="0.15">
      <c r="A131" s="1123"/>
      <c r="B131" s="1123"/>
      <c r="C131" s="1126"/>
      <c r="D131" s="1127"/>
      <c r="E131" s="1103"/>
      <c r="F131" s="1306"/>
      <c r="G131" s="1123"/>
      <c r="H131" s="1123"/>
      <c r="I131" s="1143"/>
      <c r="J131" s="1106"/>
      <c r="K131" s="1245"/>
      <c r="L131" s="1143"/>
      <c r="M131" s="1117"/>
      <c r="N131" s="900"/>
      <c r="O131" s="900"/>
      <c r="P131" s="1315"/>
      <c r="Q131" s="900"/>
      <c r="R131" s="900"/>
      <c r="S131" s="1315"/>
      <c r="T131" s="1297"/>
      <c r="U131" s="1297"/>
      <c r="V131" s="2481"/>
      <c r="W131" s="1106"/>
      <c r="X131" s="1106"/>
    </row>
    <row r="132" spans="1:24" x14ac:dyDescent="0.15">
      <c r="A132" s="1129"/>
      <c r="B132" s="1129"/>
      <c r="C132" s="1219"/>
      <c r="D132" s="1220"/>
      <c r="E132" s="1221"/>
      <c r="F132" s="1307"/>
      <c r="G132" s="1129"/>
      <c r="H132" s="1129"/>
      <c r="I132" s="1180"/>
      <c r="J132" s="1107"/>
      <c r="K132" s="1246"/>
      <c r="L132" s="1180"/>
      <c r="M132" s="1118"/>
      <c r="N132" s="901"/>
      <c r="O132" s="901"/>
      <c r="P132" s="1316"/>
      <c r="Q132" s="901"/>
      <c r="R132" s="901"/>
      <c r="S132" s="1316"/>
      <c r="T132" s="1298"/>
      <c r="U132" s="1298"/>
      <c r="V132" s="2482"/>
      <c r="W132" s="1107"/>
      <c r="X132" s="1107"/>
    </row>
    <row r="133" spans="1:24" x14ac:dyDescent="0.15">
      <c r="A133" s="1122" t="s">
        <v>315</v>
      </c>
      <c r="B133" s="1122" t="s">
        <v>316</v>
      </c>
      <c r="C133" s="1124" t="s">
        <v>306</v>
      </c>
      <c r="D133" s="1125"/>
      <c r="E133" s="1102">
        <v>42</v>
      </c>
      <c r="F133" s="1139" t="s">
        <v>317</v>
      </c>
      <c r="G133" s="1305" t="s">
        <v>318</v>
      </c>
      <c r="H133" s="1139" t="s">
        <v>319</v>
      </c>
      <c r="I133" s="1281" t="s">
        <v>78</v>
      </c>
      <c r="J133" s="1173">
        <v>1</v>
      </c>
      <c r="K133" s="1278" t="s">
        <v>721</v>
      </c>
      <c r="L133" s="1281">
        <v>2019</v>
      </c>
      <c r="M133" s="1283">
        <v>1</v>
      </c>
      <c r="N133" s="880"/>
      <c r="O133" s="880"/>
      <c r="P133" s="880"/>
      <c r="Q133" s="896"/>
      <c r="R133" s="896"/>
      <c r="S133" s="880"/>
      <c r="T133" s="896">
        <v>5</v>
      </c>
      <c r="U133" s="896">
        <v>5</v>
      </c>
      <c r="V133" s="880">
        <f>T133/U133</f>
        <v>1</v>
      </c>
      <c r="W133" s="1320">
        <v>1</v>
      </c>
      <c r="X133" s="1173">
        <v>0.5</v>
      </c>
    </row>
    <row r="134" spans="1:24" x14ac:dyDescent="0.15">
      <c r="A134" s="1123"/>
      <c r="B134" s="1123"/>
      <c r="C134" s="1126"/>
      <c r="D134" s="1127"/>
      <c r="E134" s="1103"/>
      <c r="F134" s="1140"/>
      <c r="G134" s="1306"/>
      <c r="H134" s="1140"/>
      <c r="I134" s="1282"/>
      <c r="J134" s="1171"/>
      <c r="K134" s="1279"/>
      <c r="L134" s="1282"/>
      <c r="M134" s="1284"/>
      <c r="N134" s="881"/>
      <c r="O134" s="881"/>
      <c r="P134" s="881"/>
      <c r="Q134" s="897"/>
      <c r="R134" s="897"/>
      <c r="S134" s="881"/>
      <c r="T134" s="897"/>
      <c r="U134" s="897"/>
      <c r="V134" s="881"/>
      <c r="W134" s="1321"/>
      <c r="X134" s="1230"/>
    </row>
    <row r="135" spans="1:24" x14ac:dyDescent="0.15">
      <c r="A135" s="1123"/>
      <c r="B135" s="1123"/>
      <c r="C135" s="1126"/>
      <c r="D135" s="1127"/>
      <c r="E135" s="1103"/>
      <c r="F135" s="1140"/>
      <c r="G135" s="1306"/>
      <c r="H135" s="1140"/>
      <c r="I135" s="1282"/>
      <c r="J135" s="1171"/>
      <c r="K135" s="1279"/>
      <c r="L135" s="1282"/>
      <c r="M135" s="1284"/>
      <c r="N135" s="881"/>
      <c r="O135" s="881"/>
      <c r="P135" s="881"/>
      <c r="Q135" s="897"/>
      <c r="R135" s="897"/>
      <c r="S135" s="881"/>
      <c r="T135" s="897"/>
      <c r="U135" s="897"/>
      <c r="V135" s="881"/>
      <c r="W135" s="1321"/>
      <c r="X135" s="1230"/>
    </row>
    <row r="136" spans="1:24" x14ac:dyDescent="0.15">
      <c r="A136" s="1123"/>
      <c r="B136" s="1123"/>
      <c r="C136" s="1126"/>
      <c r="D136" s="1127"/>
      <c r="E136" s="1221"/>
      <c r="F136" s="1141"/>
      <c r="G136" s="1307"/>
      <c r="H136" s="1141"/>
      <c r="I136" s="1317"/>
      <c r="J136" s="1172"/>
      <c r="K136" s="1280"/>
      <c r="L136" s="1317"/>
      <c r="M136" s="1319"/>
      <c r="N136" s="882"/>
      <c r="O136" s="882"/>
      <c r="P136" s="882"/>
      <c r="Q136" s="898"/>
      <c r="R136" s="898"/>
      <c r="S136" s="882"/>
      <c r="T136" s="898"/>
      <c r="U136" s="898"/>
      <c r="V136" s="882"/>
      <c r="W136" s="1322"/>
      <c r="X136" s="1174"/>
    </row>
    <row r="137" spans="1:24" x14ac:dyDescent="0.15">
      <c r="A137" s="1123"/>
      <c r="B137" s="1123"/>
      <c r="C137" s="1126"/>
      <c r="D137" s="1127"/>
      <c r="E137" s="1103">
        <v>43</v>
      </c>
      <c r="F137" s="1306" t="s">
        <v>324</v>
      </c>
      <c r="G137" s="1306" t="s">
        <v>325</v>
      </c>
      <c r="H137" s="1306" t="s">
        <v>326</v>
      </c>
      <c r="I137" s="1282" t="s">
        <v>24</v>
      </c>
      <c r="J137" s="1230">
        <v>1</v>
      </c>
      <c r="K137" s="1232" t="s">
        <v>327</v>
      </c>
      <c r="L137" s="1282">
        <v>2019</v>
      </c>
      <c r="M137" s="1284">
        <v>1</v>
      </c>
      <c r="N137" s="899"/>
      <c r="O137" s="899"/>
      <c r="P137" s="883"/>
      <c r="Q137" s="899"/>
      <c r="R137" s="899"/>
      <c r="S137" s="883"/>
      <c r="T137" s="1288">
        <v>6</v>
      </c>
      <c r="U137" s="1288">
        <v>6</v>
      </c>
      <c r="V137" s="2483">
        <v>1</v>
      </c>
      <c r="W137" s="1173">
        <v>1</v>
      </c>
      <c r="X137" s="1173">
        <v>0.5</v>
      </c>
    </row>
    <row r="138" spans="1:24" x14ac:dyDescent="0.15">
      <c r="A138" s="1123"/>
      <c r="B138" s="1123"/>
      <c r="C138" s="1126"/>
      <c r="D138" s="1127"/>
      <c r="E138" s="1103"/>
      <c r="F138" s="1306"/>
      <c r="G138" s="1306"/>
      <c r="H138" s="1306"/>
      <c r="I138" s="1282"/>
      <c r="J138" s="1230"/>
      <c r="K138" s="1232"/>
      <c r="L138" s="1282"/>
      <c r="M138" s="1284"/>
      <c r="N138" s="900"/>
      <c r="O138" s="900"/>
      <c r="P138" s="884"/>
      <c r="Q138" s="900"/>
      <c r="R138" s="900"/>
      <c r="S138" s="884"/>
      <c r="T138" s="1297"/>
      <c r="U138" s="1297"/>
      <c r="V138" s="2484"/>
      <c r="W138" s="1230"/>
      <c r="X138" s="1230"/>
    </row>
    <row r="139" spans="1:24" x14ac:dyDescent="0.15">
      <c r="A139" s="1123"/>
      <c r="B139" s="1123"/>
      <c r="C139" s="1126"/>
      <c r="D139" s="1127"/>
      <c r="E139" s="1221"/>
      <c r="F139" s="1307"/>
      <c r="G139" s="1307"/>
      <c r="H139" s="1307"/>
      <c r="I139" s="1317"/>
      <c r="J139" s="1174"/>
      <c r="K139" s="1233"/>
      <c r="L139" s="1317"/>
      <c r="M139" s="1319"/>
      <c r="N139" s="901"/>
      <c r="O139" s="901"/>
      <c r="P139" s="885"/>
      <c r="Q139" s="901"/>
      <c r="R139" s="901"/>
      <c r="S139" s="885"/>
      <c r="T139" s="1298"/>
      <c r="U139" s="1298"/>
      <c r="V139" s="2485"/>
      <c r="W139" s="1174"/>
      <c r="X139" s="1174"/>
    </row>
    <row r="140" spans="1:24" x14ac:dyDescent="0.15">
      <c r="A140" s="1123"/>
      <c r="B140" s="1123"/>
      <c r="C140" s="1126"/>
      <c r="D140" s="1127"/>
      <c r="E140" s="1229">
        <v>44</v>
      </c>
      <c r="F140" s="1320" t="s">
        <v>328</v>
      </c>
      <c r="G140" s="1305" t="s">
        <v>329</v>
      </c>
      <c r="H140" s="1320" t="s">
        <v>330</v>
      </c>
      <c r="I140" s="1281" t="s">
        <v>24</v>
      </c>
      <c r="J140" s="1173">
        <v>1</v>
      </c>
      <c r="K140" s="1231" t="s">
        <v>722</v>
      </c>
      <c r="L140" s="1281">
        <v>2019</v>
      </c>
      <c r="M140" s="1283">
        <v>0.9</v>
      </c>
      <c r="N140" s="899"/>
      <c r="O140" s="899"/>
      <c r="P140" s="883"/>
      <c r="Q140" s="899"/>
      <c r="R140" s="899"/>
      <c r="S140" s="883"/>
      <c r="T140" s="1288">
        <v>4</v>
      </c>
      <c r="U140" s="1288">
        <v>13</v>
      </c>
      <c r="V140" s="2483">
        <f>T140/U140</f>
        <v>0.30769230769230771</v>
      </c>
      <c r="W140" s="1320">
        <v>0.9</v>
      </c>
      <c r="X140" s="1173">
        <v>0.5</v>
      </c>
    </row>
    <row r="141" spans="1:24" x14ac:dyDescent="0.15">
      <c r="A141" s="1123"/>
      <c r="B141" s="1123"/>
      <c r="C141" s="1126"/>
      <c r="D141" s="1127"/>
      <c r="E141" s="1229"/>
      <c r="F141" s="1321"/>
      <c r="G141" s="1306"/>
      <c r="H141" s="1321"/>
      <c r="I141" s="1282"/>
      <c r="J141" s="1230"/>
      <c r="K141" s="1232"/>
      <c r="L141" s="1282"/>
      <c r="M141" s="1284"/>
      <c r="N141" s="900"/>
      <c r="O141" s="900"/>
      <c r="P141" s="884"/>
      <c r="Q141" s="900"/>
      <c r="R141" s="900"/>
      <c r="S141" s="884"/>
      <c r="T141" s="1297"/>
      <c r="U141" s="1297"/>
      <c r="V141" s="2484"/>
      <c r="W141" s="1321"/>
      <c r="X141" s="1230"/>
    </row>
    <row r="142" spans="1:24" x14ac:dyDescent="0.15">
      <c r="A142" s="1123"/>
      <c r="B142" s="1123"/>
      <c r="C142" s="1126"/>
      <c r="D142" s="1127"/>
      <c r="E142" s="1229"/>
      <c r="F142" s="1321"/>
      <c r="G142" s="1306"/>
      <c r="H142" s="1321"/>
      <c r="I142" s="1282"/>
      <c r="J142" s="1230"/>
      <c r="K142" s="1232"/>
      <c r="L142" s="1282"/>
      <c r="M142" s="1284"/>
      <c r="N142" s="900"/>
      <c r="O142" s="900"/>
      <c r="P142" s="884"/>
      <c r="Q142" s="900"/>
      <c r="R142" s="900"/>
      <c r="S142" s="884"/>
      <c r="T142" s="1297"/>
      <c r="U142" s="1297"/>
      <c r="V142" s="2484"/>
      <c r="W142" s="1321"/>
      <c r="X142" s="1230"/>
    </row>
    <row r="143" spans="1:24" x14ac:dyDescent="0.15">
      <c r="A143" s="1123"/>
      <c r="B143" s="1123"/>
      <c r="C143" s="1126"/>
      <c r="D143" s="1127"/>
      <c r="E143" s="1229"/>
      <c r="F143" s="1322"/>
      <c r="G143" s="1307"/>
      <c r="H143" s="1322"/>
      <c r="I143" s="1317"/>
      <c r="J143" s="1174"/>
      <c r="K143" s="1233"/>
      <c r="L143" s="1317"/>
      <c r="M143" s="1319"/>
      <c r="N143" s="901"/>
      <c r="O143" s="901"/>
      <c r="P143" s="885"/>
      <c r="Q143" s="901"/>
      <c r="R143" s="901"/>
      <c r="S143" s="885"/>
      <c r="T143" s="1298"/>
      <c r="U143" s="1298"/>
      <c r="V143" s="2485"/>
      <c r="W143" s="1322"/>
      <c r="X143" s="1174"/>
    </row>
    <row r="144" spans="1:24" ht="126" x14ac:dyDescent="0.15">
      <c r="A144" s="1123"/>
      <c r="B144" s="1123"/>
      <c r="C144" s="1126"/>
      <c r="D144" s="1127"/>
      <c r="E144" s="698">
        <v>45</v>
      </c>
      <c r="F144" s="699" t="s">
        <v>334</v>
      </c>
      <c r="G144" s="700" t="s">
        <v>335</v>
      </c>
      <c r="H144" s="699" t="s">
        <v>336</v>
      </c>
      <c r="I144" s="687" t="s">
        <v>251</v>
      </c>
      <c r="J144" s="701">
        <v>1.61</v>
      </c>
      <c r="K144" s="702" t="s">
        <v>723</v>
      </c>
      <c r="L144" s="703">
        <v>2019</v>
      </c>
      <c r="M144" s="704">
        <v>1.2</v>
      </c>
      <c r="N144" s="705">
        <v>1.9</v>
      </c>
      <c r="O144" s="705">
        <v>1.6</v>
      </c>
      <c r="P144" s="706">
        <f>N144/O144</f>
        <v>1.1874999999999998</v>
      </c>
      <c r="Q144" s="705"/>
      <c r="R144" s="705"/>
      <c r="S144" s="705"/>
      <c r="T144" s="2486">
        <v>1.9</v>
      </c>
      <c r="U144" s="2486">
        <v>1.6</v>
      </c>
      <c r="V144" s="2487">
        <f>T144/U144</f>
        <v>1.1874999999999998</v>
      </c>
      <c r="W144" s="2488">
        <v>1.2</v>
      </c>
      <c r="X144" s="2489">
        <v>0.5</v>
      </c>
    </row>
    <row r="145" spans="1:24" x14ac:dyDescent="0.15">
      <c r="A145" s="1104" t="s">
        <v>315</v>
      </c>
      <c r="B145" s="1104" t="s">
        <v>305</v>
      </c>
      <c r="C145" s="1104" t="s">
        <v>306</v>
      </c>
      <c r="D145" s="1104"/>
      <c r="E145" s="1229">
        <v>46</v>
      </c>
      <c r="F145" s="1249" t="s">
        <v>338</v>
      </c>
      <c r="G145" s="1305" t="s">
        <v>339</v>
      </c>
      <c r="H145" s="1320" t="s">
        <v>340</v>
      </c>
      <c r="I145" s="1281" t="s">
        <v>24</v>
      </c>
      <c r="J145" s="1173">
        <v>0.28999999999999998</v>
      </c>
      <c r="K145" s="1173" t="s">
        <v>341</v>
      </c>
      <c r="L145" s="1281">
        <v>2019</v>
      </c>
      <c r="M145" s="1283">
        <v>0.28999999999999998</v>
      </c>
      <c r="N145" s="889">
        <v>4</v>
      </c>
      <c r="O145" s="889">
        <v>50</v>
      </c>
      <c r="P145" s="886">
        <f>N145/O145</f>
        <v>0.08</v>
      </c>
      <c r="Q145" s="889">
        <v>0</v>
      </c>
      <c r="R145" s="889">
        <v>0</v>
      </c>
      <c r="S145" s="886">
        <v>0</v>
      </c>
      <c r="T145" s="1293">
        <v>4</v>
      </c>
      <c r="U145" s="1293">
        <v>50</v>
      </c>
      <c r="V145" s="2490">
        <f>T145/U145</f>
        <v>0.08</v>
      </c>
      <c r="W145" s="1173">
        <v>0.28999999999999998</v>
      </c>
      <c r="X145" s="1173">
        <v>0</v>
      </c>
    </row>
    <row r="146" spans="1:24" x14ac:dyDescent="0.15">
      <c r="A146" s="1104"/>
      <c r="B146" s="1104"/>
      <c r="C146" s="1104"/>
      <c r="D146" s="1104"/>
      <c r="E146" s="1229"/>
      <c r="F146" s="1287"/>
      <c r="G146" s="1306"/>
      <c r="H146" s="1321"/>
      <c r="I146" s="1282"/>
      <c r="J146" s="1230"/>
      <c r="K146" s="1230"/>
      <c r="L146" s="1282"/>
      <c r="M146" s="1284"/>
      <c r="N146" s="890"/>
      <c r="O146" s="890"/>
      <c r="P146" s="887"/>
      <c r="Q146" s="890"/>
      <c r="R146" s="890"/>
      <c r="S146" s="887"/>
      <c r="T146" s="1294"/>
      <c r="U146" s="1294"/>
      <c r="V146" s="2491"/>
      <c r="W146" s="1230"/>
      <c r="X146" s="1230"/>
    </row>
    <row r="147" spans="1:24" x14ac:dyDescent="0.15">
      <c r="A147" s="1104"/>
      <c r="B147" s="1104"/>
      <c r="C147" s="1104"/>
      <c r="D147" s="1104"/>
      <c r="E147" s="1229"/>
      <c r="F147" s="1287"/>
      <c r="G147" s="1306"/>
      <c r="H147" s="1321"/>
      <c r="I147" s="1282"/>
      <c r="J147" s="1230"/>
      <c r="K147" s="1230"/>
      <c r="L147" s="1282"/>
      <c r="M147" s="1284"/>
      <c r="N147" s="890"/>
      <c r="O147" s="890"/>
      <c r="P147" s="887"/>
      <c r="Q147" s="890"/>
      <c r="R147" s="890"/>
      <c r="S147" s="887"/>
      <c r="T147" s="1294"/>
      <c r="U147" s="1294"/>
      <c r="V147" s="2491"/>
      <c r="W147" s="1230"/>
      <c r="X147" s="1230"/>
    </row>
    <row r="148" spans="1:24" x14ac:dyDescent="0.15">
      <c r="A148" s="1104"/>
      <c r="B148" s="1104"/>
      <c r="C148" s="1104"/>
      <c r="D148" s="1104"/>
      <c r="E148" s="1229"/>
      <c r="F148" s="1250"/>
      <c r="G148" s="1307"/>
      <c r="H148" s="1322"/>
      <c r="I148" s="1317"/>
      <c r="J148" s="1174"/>
      <c r="K148" s="1174"/>
      <c r="L148" s="1317"/>
      <c r="M148" s="1319"/>
      <c r="N148" s="891"/>
      <c r="O148" s="891"/>
      <c r="P148" s="888"/>
      <c r="Q148" s="891"/>
      <c r="R148" s="891"/>
      <c r="S148" s="888"/>
      <c r="T148" s="1295"/>
      <c r="U148" s="1295"/>
      <c r="V148" s="2492"/>
      <c r="W148" s="1174"/>
      <c r="X148" s="1174"/>
    </row>
    <row r="149" spans="1:24" ht="70" x14ac:dyDescent="0.15">
      <c r="A149" s="1122" t="s">
        <v>315</v>
      </c>
      <c r="B149" s="1122" t="s">
        <v>305</v>
      </c>
      <c r="C149" s="1124" t="s">
        <v>306</v>
      </c>
      <c r="D149" s="1125"/>
      <c r="E149" s="698">
        <v>47</v>
      </c>
      <c r="F149" s="707" t="s">
        <v>342</v>
      </c>
      <c r="G149" s="708" t="s">
        <v>343</v>
      </c>
      <c r="H149" s="709" t="s">
        <v>344</v>
      </c>
      <c r="I149" s="710" t="s">
        <v>24</v>
      </c>
      <c r="J149" s="699">
        <v>1</v>
      </c>
      <c r="K149" s="685" t="s">
        <v>345</v>
      </c>
      <c r="L149" s="684">
        <v>2019</v>
      </c>
      <c r="M149" s="687" t="s">
        <v>345</v>
      </c>
      <c r="N149" s="711"/>
      <c r="O149" s="711"/>
      <c r="P149" s="711"/>
      <c r="Q149" s="711"/>
      <c r="R149" s="711"/>
      <c r="S149" s="711"/>
      <c r="T149" s="2493">
        <v>1</v>
      </c>
      <c r="U149" s="2493">
        <v>1</v>
      </c>
      <c r="V149" s="2494">
        <v>1</v>
      </c>
      <c r="W149" s="2495">
        <v>1</v>
      </c>
      <c r="X149" s="813">
        <v>0.5</v>
      </c>
    </row>
    <row r="150" spans="1:24" ht="70" x14ac:dyDescent="0.15">
      <c r="A150" s="1123"/>
      <c r="B150" s="1123"/>
      <c r="C150" s="1126"/>
      <c r="D150" s="1127"/>
      <c r="E150" s="712">
        <v>48</v>
      </c>
      <c r="F150" s="713" t="s">
        <v>347</v>
      </c>
      <c r="G150" s="708" t="s">
        <v>348</v>
      </c>
      <c r="H150" s="709" t="s">
        <v>344</v>
      </c>
      <c r="I150" s="710" t="s">
        <v>24</v>
      </c>
      <c r="J150" s="699">
        <v>1</v>
      </c>
      <c r="K150" s="685" t="s">
        <v>345</v>
      </c>
      <c r="L150" s="684">
        <v>2019</v>
      </c>
      <c r="M150" s="687" t="s">
        <v>345</v>
      </c>
      <c r="N150" s="711"/>
      <c r="O150" s="711"/>
      <c r="P150" s="711"/>
      <c r="Q150" s="711"/>
      <c r="R150" s="711"/>
      <c r="S150" s="711"/>
      <c r="T150" s="2493">
        <v>0</v>
      </c>
      <c r="U150" s="2493">
        <v>1</v>
      </c>
      <c r="V150" s="2494">
        <v>0</v>
      </c>
      <c r="W150" s="813">
        <v>1</v>
      </c>
      <c r="X150" s="813">
        <v>0</v>
      </c>
    </row>
    <row r="151" spans="1:24" x14ac:dyDescent="0.15">
      <c r="A151" s="1139" t="s">
        <v>315</v>
      </c>
      <c r="B151" s="1139" t="s">
        <v>352</v>
      </c>
      <c r="C151" s="1124" t="s">
        <v>306</v>
      </c>
      <c r="D151" s="1125"/>
      <c r="E151" s="1139">
        <v>49</v>
      </c>
      <c r="F151" s="1112" t="s">
        <v>353</v>
      </c>
      <c r="G151" s="1139" t="s">
        <v>354</v>
      </c>
      <c r="H151" s="1139" t="s">
        <v>1230</v>
      </c>
      <c r="I151" s="1139" t="s">
        <v>24</v>
      </c>
      <c r="J151" s="1105">
        <v>0.67</v>
      </c>
      <c r="K151" s="1323" t="s">
        <v>1231</v>
      </c>
      <c r="L151" s="1139">
        <v>2019</v>
      </c>
      <c r="M151" s="1325">
        <v>0.72</v>
      </c>
      <c r="N151" s="865">
        <v>849950319</v>
      </c>
      <c r="O151" s="865">
        <v>1611291630</v>
      </c>
      <c r="P151" s="857">
        <f>N151/O151</f>
        <v>0.52749626645798442</v>
      </c>
      <c r="Q151" s="865">
        <v>1625071021</v>
      </c>
      <c r="R151" s="865">
        <v>2728867769</v>
      </c>
      <c r="S151" s="857">
        <f>Q151/R151</f>
        <v>0.59551109051924167</v>
      </c>
      <c r="T151" s="1210">
        <v>1625071021</v>
      </c>
      <c r="U151" s="1210">
        <v>2728867769</v>
      </c>
      <c r="V151" s="1247">
        <f>T151/U151</f>
        <v>0.59551109051924167</v>
      </c>
      <c r="W151" s="1320">
        <v>0.72</v>
      </c>
      <c r="X151" s="1320">
        <v>0</v>
      </c>
    </row>
    <row r="152" spans="1:24" x14ac:dyDescent="0.15">
      <c r="A152" s="1140"/>
      <c r="B152" s="1140"/>
      <c r="C152" s="1126"/>
      <c r="D152" s="1127"/>
      <c r="E152" s="1140"/>
      <c r="F152" s="1112"/>
      <c r="G152" s="1140"/>
      <c r="H152" s="1140"/>
      <c r="I152" s="1140"/>
      <c r="J152" s="1120"/>
      <c r="K152" s="1324"/>
      <c r="L152" s="1140"/>
      <c r="M152" s="1140"/>
      <c r="N152" s="866"/>
      <c r="O152" s="866"/>
      <c r="P152" s="858"/>
      <c r="Q152" s="866"/>
      <c r="R152" s="866"/>
      <c r="S152" s="858"/>
      <c r="T152" s="1211"/>
      <c r="U152" s="1211"/>
      <c r="V152" s="1236"/>
      <c r="W152" s="1321"/>
      <c r="X152" s="1321"/>
    </row>
    <row r="153" spans="1:24" x14ac:dyDescent="0.15">
      <c r="A153" s="1140"/>
      <c r="B153" s="1140"/>
      <c r="C153" s="1126"/>
      <c r="D153" s="1127"/>
      <c r="E153" s="1140"/>
      <c r="F153" s="1112"/>
      <c r="G153" s="1140"/>
      <c r="H153" s="1140"/>
      <c r="I153" s="1140"/>
      <c r="J153" s="1120"/>
      <c r="K153" s="1324"/>
      <c r="L153" s="1140"/>
      <c r="M153" s="1140"/>
      <c r="N153" s="866"/>
      <c r="O153" s="866"/>
      <c r="P153" s="858"/>
      <c r="Q153" s="866"/>
      <c r="R153" s="866"/>
      <c r="S153" s="858"/>
      <c r="T153" s="1211"/>
      <c r="U153" s="1211"/>
      <c r="V153" s="1236"/>
      <c r="W153" s="1321"/>
      <c r="X153" s="1321"/>
    </row>
    <row r="154" spans="1:24" x14ac:dyDescent="0.15">
      <c r="A154" s="1140"/>
      <c r="B154" s="1140"/>
      <c r="C154" s="1126"/>
      <c r="D154" s="1127"/>
      <c r="E154" s="1140"/>
      <c r="F154" s="1112"/>
      <c r="G154" s="1140"/>
      <c r="H154" s="1140"/>
      <c r="I154" s="1140"/>
      <c r="J154" s="1120"/>
      <c r="K154" s="1324"/>
      <c r="L154" s="1140"/>
      <c r="M154" s="1140"/>
      <c r="N154" s="866"/>
      <c r="O154" s="866"/>
      <c r="P154" s="858"/>
      <c r="Q154" s="866"/>
      <c r="R154" s="866"/>
      <c r="S154" s="858"/>
      <c r="T154" s="1211"/>
      <c r="U154" s="1211"/>
      <c r="V154" s="1236"/>
      <c r="W154" s="1321"/>
      <c r="X154" s="1321"/>
    </row>
    <row r="155" spans="1:24" x14ac:dyDescent="0.15">
      <c r="A155" s="1140"/>
      <c r="B155" s="1140"/>
      <c r="C155" s="1126"/>
      <c r="D155" s="1127"/>
      <c r="E155" s="1140"/>
      <c r="F155" s="1112"/>
      <c r="G155" s="1140"/>
      <c r="H155" s="1140"/>
      <c r="I155" s="1140"/>
      <c r="J155" s="1120"/>
      <c r="K155" s="1324"/>
      <c r="L155" s="1140"/>
      <c r="M155" s="1140"/>
      <c r="N155" s="867"/>
      <c r="O155" s="867"/>
      <c r="P155" s="859"/>
      <c r="Q155" s="867"/>
      <c r="R155" s="867"/>
      <c r="S155" s="859"/>
      <c r="T155" s="1212"/>
      <c r="U155" s="1212"/>
      <c r="V155" s="1237"/>
      <c r="W155" s="1322"/>
      <c r="X155" s="1322"/>
    </row>
    <row r="156" spans="1:24" ht="140" x14ac:dyDescent="0.15">
      <c r="A156" s="646" t="s">
        <v>315</v>
      </c>
      <c r="B156" s="665" t="s">
        <v>316</v>
      </c>
      <c r="C156" s="1326" t="s">
        <v>306</v>
      </c>
      <c r="D156" s="1327"/>
      <c r="E156" s="651">
        <v>50</v>
      </c>
      <c r="F156" s="646" t="s">
        <v>359</v>
      </c>
      <c r="G156" s="646" t="s">
        <v>360</v>
      </c>
      <c r="H156" s="646" t="s">
        <v>361</v>
      </c>
      <c r="I156" s="646" t="s">
        <v>24</v>
      </c>
      <c r="J156" s="649">
        <v>0</v>
      </c>
      <c r="K156" s="649">
        <v>0</v>
      </c>
      <c r="L156" s="646">
        <v>2019</v>
      </c>
      <c r="M156" s="714">
        <v>0.1</v>
      </c>
      <c r="N156" s="715">
        <v>3</v>
      </c>
      <c r="O156" s="715">
        <v>3</v>
      </c>
      <c r="P156" s="716">
        <f>N156/O156</f>
        <v>1</v>
      </c>
      <c r="Q156" s="715">
        <v>3</v>
      </c>
      <c r="R156" s="715">
        <v>3</v>
      </c>
      <c r="S156" s="716">
        <f>Q156/R156</f>
        <v>1</v>
      </c>
      <c r="T156" s="2493">
        <v>6</v>
      </c>
      <c r="U156" s="2493">
        <v>6</v>
      </c>
      <c r="V156" s="2494">
        <v>1</v>
      </c>
      <c r="W156" s="819">
        <v>1</v>
      </c>
      <c r="X156" s="819">
        <v>0.5</v>
      </c>
    </row>
    <row r="157" spans="1:24" x14ac:dyDescent="0.15">
      <c r="A157" s="1104" t="s">
        <v>21</v>
      </c>
      <c r="B157" s="1104" t="s">
        <v>112</v>
      </c>
      <c r="C157" s="1104" t="s">
        <v>665</v>
      </c>
      <c r="D157" s="1104"/>
      <c r="E157" s="1229">
        <v>51</v>
      </c>
      <c r="F157" s="1104" t="s">
        <v>666</v>
      </c>
      <c r="G157" s="1104" t="s">
        <v>667</v>
      </c>
      <c r="H157" s="1104" t="s">
        <v>668</v>
      </c>
      <c r="I157" s="1108" t="s">
        <v>78</v>
      </c>
      <c r="J157" s="1115">
        <v>1</v>
      </c>
      <c r="K157" s="1255" t="s">
        <v>695</v>
      </c>
      <c r="L157" s="1108">
        <v>2019</v>
      </c>
      <c r="M157" s="1108">
        <v>1</v>
      </c>
      <c r="N157" s="1115">
        <v>1</v>
      </c>
      <c r="O157" s="1328">
        <v>1</v>
      </c>
      <c r="P157" s="1330">
        <v>1</v>
      </c>
      <c r="Q157" s="1115">
        <v>1</v>
      </c>
      <c r="R157" s="1328">
        <v>1</v>
      </c>
      <c r="S157" s="1330">
        <v>1</v>
      </c>
      <c r="T157" s="1115">
        <v>2</v>
      </c>
      <c r="U157" s="1210">
        <v>2</v>
      </c>
      <c r="V157" s="1247">
        <v>1</v>
      </c>
      <c r="W157" s="1105">
        <v>1</v>
      </c>
      <c r="X157" s="1204">
        <v>0.5</v>
      </c>
    </row>
    <row r="158" spans="1:24" x14ac:dyDescent="0.15">
      <c r="A158" s="1104"/>
      <c r="B158" s="1104"/>
      <c r="C158" s="1104"/>
      <c r="D158" s="1104"/>
      <c r="E158" s="1229"/>
      <c r="F158" s="1104"/>
      <c r="G158" s="1104"/>
      <c r="H158" s="1104"/>
      <c r="I158" s="1108"/>
      <c r="J158" s="1115"/>
      <c r="K158" s="1255"/>
      <c r="L158" s="1108"/>
      <c r="M158" s="1108"/>
      <c r="N158" s="1115"/>
      <c r="O158" s="1329"/>
      <c r="P158" s="1331"/>
      <c r="Q158" s="1115"/>
      <c r="R158" s="1329"/>
      <c r="S158" s="1331"/>
      <c r="T158" s="1115"/>
      <c r="U158" s="1212"/>
      <c r="V158" s="1237"/>
      <c r="W158" s="1107"/>
      <c r="X158" s="1115"/>
    </row>
    <row r="159" spans="1:24" x14ac:dyDescent="0.15">
      <c r="W159" s="720"/>
      <c r="X159" s="720">
        <f>AVERAGE(X13:X158)</f>
        <v>0.31484273724448525</v>
      </c>
    </row>
    <row r="160" spans="1:24" x14ac:dyDescent="0.15">
      <c r="W160" s="719" t="s">
        <v>1250</v>
      </c>
      <c r="X160" s="741">
        <v>0.5</v>
      </c>
    </row>
    <row r="161" spans="24:24" x14ac:dyDescent="0.15">
      <c r="X161" s="741">
        <f>AVERAGE(X159:X160)</f>
        <v>0.40742136862224265</v>
      </c>
    </row>
  </sheetData>
  <protectedRanges>
    <protectedRange sqref="F100:F103" name="Rango1_7"/>
    <protectedRange sqref="H149:I150" name="Rango1_11_1"/>
  </protectedRanges>
  <autoFilter ref="A12:X159" xr:uid="{35CFB89E-EA20-7D45-BC50-3E4934E4A5B9}">
    <filterColumn colId="2" showButton="0"/>
  </autoFilter>
  <mergeCells count="794">
    <mergeCell ref="I157:I158"/>
    <mergeCell ref="J157:J158"/>
    <mergeCell ref="K157:K158"/>
    <mergeCell ref="L157:L158"/>
    <mergeCell ref="M157:M158"/>
    <mergeCell ref="N157:N158"/>
    <mergeCell ref="W151:W155"/>
    <mergeCell ref="X151:X155"/>
    <mergeCell ref="C156:D156"/>
    <mergeCell ref="S151:S155"/>
    <mergeCell ref="T151:T155"/>
    <mergeCell ref="U151:U155"/>
    <mergeCell ref="V151:V155"/>
    <mergeCell ref="U157:U158"/>
    <mergeCell ref="V157:V158"/>
    <mergeCell ref="W157:W158"/>
    <mergeCell ref="X157:X158"/>
    <mergeCell ref="O157:O158"/>
    <mergeCell ref="P157:P158"/>
    <mergeCell ref="Q157:Q158"/>
    <mergeCell ref="R157:R158"/>
    <mergeCell ref="S157:S158"/>
    <mergeCell ref="T157:T158"/>
    <mergeCell ref="U145:U148"/>
    <mergeCell ref="G145:G148"/>
    <mergeCell ref="H145:H148"/>
    <mergeCell ref="I145:I148"/>
    <mergeCell ref="J145:J148"/>
    <mergeCell ref="K145:K148"/>
    <mergeCell ref="L145:L148"/>
    <mergeCell ref="A157:A158"/>
    <mergeCell ref="B157:B158"/>
    <mergeCell ref="C157:D158"/>
    <mergeCell ref="E157:E158"/>
    <mergeCell ref="F157:F158"/>
    <mergeCell ref="G157:G158"/>
    <mergeCell ref="H157:H158"/>
    <mergeCell ref="Q151:Q155"/>
    <mergeCell ref="R151:R155"/>
    <mergeCell ref="K151:K155"/>
    <mergeCell ref="L151:L155"/>
    <mergeCell ref="M151:M155"/>
    <mergeCell ref="N151:N155"/>
    <mergeCell ref="O151:O155"/>
    <mergeCell ref="P151:P155"/>
    <mergeCell ref="E151:E155"/>
    <mergeCell ref="F151:F155"/>
    <mergeCell ref="R145:R148"/>
    <mergeCell ref="A149:A150"/>
    <mergeCell ref="B149:B150"/>
    <mergeCell ref="C149:D150"/>
    <mergeCell ref="A151:A155"/>
    <mergeCell ref="B151:B155"/>
    <mergeCell ref="C151:D155"/>
    <mergeCell ref="S145:S148"/>
    <mergeCell ref="T145:T148"/>
    <mergeCell ref="G151:G155"/>
    <mergeCell ref="H151:H155"/>
    <mergeCell ref="I151:I155"/>
    <mergeCell ref="J151:J155"/>
    <mergeCell ref="T140:T143"/>
    <mergeCell ref="U140:U143"/>
    <mergeCell ref="V140:V143"/>
    <mergeCell ref="W140:W143"/>
    <mergeCell ref="X140:X143"/>
    <mergeCell ref="A145:A148"/>
    <mergeCell ref="B145:B148"/>
    <mergeCell ref="C145:D148"/>
    <mergeCell ref="E145:E148"/>
    <mergeCell ref="F145:F148"/>
    <mergeCell ref="N140:N143"/>
    <mergeCell ref="O140:O143"/>
    <mergeCell ref="P140:P143"/>
    <mergeCell ref="Q140:Q143"/>
    <mergeCell ref="R140:R143"/>
    <mergeCell ref="S140:S143"/>
    <mergeCell ref="V145:V148"/>
    <mergeCell ref="W145:W148"/>
    <mergeCell ref="X145:X148"/>
    <mergeCell ref="M145:M148"/>
    <mergeCell ref="N145:N148"/>
    <mergeCell ref="O145:O148"/>
    <mergeCell ref="P145:P148"/>
    <mergeCell ref="Q145:Q148"/>
    <mergeCell ref="T137:T139"/>
    <mergeCell ref="U137:U139"/>
    <mergeCell ref="V137:V139"/>
    <mergeCell ref="W137:W139"/>
    <mergeCell ref="L137:L139"/>
    <mergeCell ref="M137:M139"/>
    <mergeCell ref="N137:N139"/>
    <mergeCell ref="O137:O139"/>
    <mergeCell ref="P137:P139"/>
    <mergeCell ref="Q137:Q139"/>
    <mergeCell ref="E140:E143"/>
    <mergeCell ref="F140:F143"/>
    <mergeCell ref="G140:G143"/>
    <mergeCell ref="H140:H143"/>
    <mergeCell ref="I140:I143"/>
    <mergeCell ref="J140:J143"/>
    <mergeCell ref="K140:K143"/>
    <mergeCell ref="L140:L143"/>
    <mergeCell ref="M140:M143"/>
    <mergeCell ref="W133:W136"/>
    <mergeCell ref="X133:X136"/>
    <mergeCell ref="E137:E139"/>
    <mergeCell ref="F137:F139"/>
    <mergeCell ref="G137:G139"/>
    <mergeCell ref="H137:H139"/>
    <mergeCell ref="I137:I139"/>
    <mergeCell ref="J137:J139"/>
    <mergeCell ref="K137:K139"/>
    <mergeCell ref="P133:P136"/>
    <mergeCell ref="Q133:Q136"/>
    <mergeCell ref="R133:R136"/>
    <mergeCell ref="S133:S136"/>
    <mergeCell ref="T133:T136"/>
    <mergeCell ref="U133:U136"/>
    <mergeCell ref="J133:J136"/>
    <mergeCell ref="K133:K136"/>
    <mergeCell ref="L133:L136"/>
    <mergeCell ref="M133:M136"/>
    <mergeCell ref="N133:N136"/>
    <mergeCell ref="O133:O136"/>
    <mergeCell ref="X137:X139"/>
    <mergeCell ref="R137:R139"/>
    <mergeCell ref="S137:S139"/>
    <mergeCell ref="X127:X132"/>
    <mergeCell ref="A133:A144"/>
    <mergeCell ref="B133:B144"/>
    <mergeCell ref="C133:D144"/>
    <mergeCell ref="E133:E136"/>
    <mergeCell ref="F133:F136"/>
    <mergeCell ref="G133:G136"/>
    <mergeCell ref="H133:H136"/>
    <mergeCell ref="I133:I136"/>
    <mergeCell ref="Q127:Q132"/>
    <mergeCell ref="R127:R132"/>
    <mergeCell ref="S127:S132"/>
    <mergeCell ref="T127:T132"/>
    <mergeCell ref="U127:U132"/>
    <mergeCell ref="V127:V132"/>
    <mergeCell ref="K127:K132"/>
    <mergeCell ref="L127:L132"/>
    <mergeCell ref="M127:M132"/>
    <mergeCell ref="N127:N132"/>
    <mergeCell ref="O127:O132"/>
    <mergeCell ref="P127:P132"/>
    <mergeCell ref="E127:E132"/>
    <mergeCell ref="F127:F132"/>
    <mergeCell ref="V133:V136"/>
    <mergeCell ref="G127:G132"/>
    <mergeCell ref="H127:H132"/>
    <mergeCell ref="I127:I132"/>
    <mergeCell ref="J127:J132"/>
    <mergeCell ref="S123:S126"/>
    <mergeCell ref="T123:T126"/>
    <mergeCell ref="U123:U126"/>
    <mergeCell ref="V123:V126"/>
    <mergeCell ref="W123:W126"/>
    <mergeCell ref="W127:W132"/>
    <mergeCell ref="P123:P126"/>
    <mergeCell ref="Q123:Q126"/>
    <mergeCell ref="R123:R126"/>
    <mergeCell ref="G123:G126"/>
    <mergeCell ref="H123:H126"/>
    <mergeCell ref="I123:I126"/>
    <mergeCell ref="J123:J126"/>
    <mergeCell ref="K123:K126"/>
    <mergeCell ref="L123:L126"/>
    <mergeCell ref="T119:T121"/>
    <mergeCell ref="U119:U121"/>
    <mergeCell ref="V119:V121"/>
    <mergeCell ref="W119:W121"/>
    <mergeCell ref="X119:X121"/>
    <mergeCell ref="A123:A132"/>
    <mergeCell ref="B123:B132"/>
    <mergeCell ref="C123:D132"/>
    <mergeCell ref="E123:E126"/>
    <mergeCell ref="F123:F126"/>
    <mergeCell ref="N119:N121"/>
    <mergeCell ref="O119:O121"/>
    <mergeCell ref="P119:P121"/>
    <mergeCell ref="Q119:Q121"/>
    <mergeCell ref="R119:R121"/>
    <mergeCell ref="S119:S121"/>
    <mergeCell ref="A110:A122"/>
    <mergeCell ref="B110:B122"/>
    <mergeCell ref="C110:D122"/>
    <mergeCell ref="G110:G112"/>
    <mergeCell ref="X123:X126"/>
    <mergeCell ref="M123:M126"/>
    <mergeCell ref="N123:N126"/>
    <mergeCell ref="O123:O126"/>
    <mergeCell ref="S115:S117"/>
    <mergeCell ref="T115:T117"/>
    <mergeCell ref="U115:U117"/>
    <mergeCell ref="V115:V117"/>
    <mergeCell ref="W115:W117"/>
    <mergeCell ref="L115:L117"/>
    <mergeCell ref="M115:M117"/>
    <mergeCell ref="N115:N117"/>
    <mergeCell ref="O115:O117"/>
    <mergeCell ref="P115:P117"/>
    <mergeCell ref="Q115:Q117"/>
    <mergeCell ref="E119:E121"/>
    <mergeCell ref="F119:F121"/>
    <mergeCell ref="G119:G121"/>
    <mergeCell ref="H119:H121"/>
    <mergeCell ref="I119:I121"/>
    <mergeCell ref="J119:J121"/>
    <mergeCell ref="K119:K121"/>
    <mergeCell ref="L119:L121"/>
    <mergeCell ref="M119:M121"/>
    <mergeCell ref="V113:V114"/>
    <mergeCell ref="W113:W114"/>
    <mergeCell ref="X113:X114"/>
    <mergeCell ref="E115:E117"/>
    <mergeCell ref="F115:F117"/>
    <mergeCell ref="G115:G117"/>
    <mergeCell ref="H115:H117"/>
    <mergeCell ref="I115:I117"/>
    <mergeCell ref="J115:J117"/>
    <mergeCell ref="K115:K117"/>
    <mergeCell ref="P113:P114"/>
    <mergeCell ref="Q113:Q114"/>
    <mergeCell ref="R113:R114"/>
    <mergeCell ref="S113:S114"/>
    <mergeCell ref="T113:T114"/>
    <mergeCell ref="U113:U114"/>
    <mergeCell ref="J113:J114"/>
    <mergeCell ref="K113:K114"/>
    <mergeCell ref="L113:L114"/>
    <mergeCell ref="M113:M114"/>
    <mergeCell ref="N113:N114"/>
    <mergeCell ref="O113:O114"/>
    <mergeCell ref="X115:X117"/>
    <mergeCell ref="R115:R117"/>
    <mergeCell ref="T110:T112"/>
    <mergeCell ref="U110:U112"/>
    <mergeCell ref="V110:V112"/>
    <mergeCell ref="W110:W112"/>
    <mergeCell ref="X110:X112"/>
    <mergeCell ref="E113:E114"/>
    <mergeCell ref="F113:F114"/>
    <mergeCell ref="G113:G114"/>
    <mergeCell ref="H113:H114"/>
    <mergeCell ref="I113:I114"/>
    <mergeCell ref="N110:N112"/>
    <mergeCell ref="O110:O112"/>
    <mergeCell ref="P110:P112"/>
    <mergeCell ref="Q110:Q112"/>
    <mergeCell ref="R110:R112"/>
    <mergeCell ref="S110:S112"/>
    <mergeCell ref="H110:H112"/>
    <mergeCell ref="I110:I112"/>
    <mergeCell ref="J110:J112"/>
    <mergeCell ref="K110:K112"/>
    <mergeCell ref="L110:L112"/>
    <mergeCell ref="M110:M112"/>
    <mergeCell ref="E110:E112"/>
    <mergeCell ref="F110:F112"/>
    <mergeCell ref="U107:U109"/>
    <mergeCell ref="V107:V109"/>
    <mergeCell ref="W107:W109"/>
    <mergeCell ref="X107:X109"/>
    <mergeCell ref="M107:M109"/>
    <mergeCell ref="N107:N109"/>
    <mergeCell ref="O107:O109"/>
    <mergeCell ref="P107:P109"/>
    <mergeCell ref="Q107:Q109"/>
    <mergeCell ref="R107:R109"/>
    <mergeCell ref="W104:W106"/>
    <mergeCell ref="X104:X106"/>
    <mergeCell ref="A107:A109"/>
    <mergeCell ref="B107:B109"/>
    <mergeCell ref="C107:D109"/>
    <mergeCell ref="E107:E109"/>
    <mergeCell ref="F107:F109"/>
    <mergeCell ref="N104:N106"/>
    <mergeCell ref="O104:O106"/>
    <mergeCell ref="P104:P106"/>
    <mergeCell ref="Q104:Q106"/>
    <mergeCell ref="R104:R106"/>
    <mergeCell ref="S104:S106"/>
    <mergeCell ref="G107:G109"/>
    <mergeCell ref="H107:H109"/>
    <mergeCell ref="I107:I109"/>
    <mergeCell ref="J107:J109"/>
    <mergeCell ref="K107:K109"/>
    <mergeCell ref="L107:L109"/>
    <mergeCell ref="T104:T106"/>
    <mergeCell ref="U104:U106"/>
    <mergeCell ref="V104:V106"/>
    <mergeCell ref="S107:S109"/>
    <mergeCell ref="T107:T109"/>
    <mergeCell ref="T100:T103"/>
    <mergeCell ref="U100:U103"/>
    <mergeCell ref="V100:V103"/>
    <mergeCell ref="W100:W103"/>
    <mergeCell ref="L100:L103"/>
    <mergeCell ref="M100:M103"/>
    <mergeCell ref="N100:N103"/>
    <mergeCell ref="O100:O103"/>
    <mergeCell ref="P100:P103"/>
    <mergeCell ref="Q100:Q103"/>
    <mergeCell ref="E104:E106"/>
    <mergeCell ref="F104:F106"/>
    <mergeCell ref="G104:G106"/>
    <mergeCell ref="H104:H106"/>
    <mergeCell ref="I104:I106"/>
    <mergeCell ref="J104:J106"/>
    <mergeCell ref="K104:K106"/>
    <mergeCell ref="L104:L106"/>
    <mergeCell ref="M104:M106"/>
    <mergeCell ref="W94:W99"/>
    <mergeCell ref="X94:X99"/>
    <mergeCell ref="E100:E103"/>
    <mergeCell ref="F100:F103"/>
    <mergeCell ref="G100:G103"/>
    <mergeCell ref="H100:H103"/>
    <mergeCell ref="I100:I103"/>
    <mergeCell ref="J100:J103"/>
    <mergeCell ref="K100:K103"/>
    <mergeCell ref="P94:P99"/>
    <mergeCell ref="Q94:Q99"/>
    <mergeCell ref="R94:R99"/>
    <mergeCell ref="S94:S99"/>
    <mergeCell ref="T94:T99"/>
    <mergeCell ref="U94:U99"/>
    <mergeCell ref="J94:J99"/>
    <mergeCell ref="K94:K99"/>
    <mergeCell ref="L94:L99"/>
    <mergeCell ref="M94:M99"/>
    <mergeCell ref="N94:N99"/>
    <mergeCell ref="O94:O99"/>
    <mergeCell ref="X100:X103"/>
    <mergeCell ref="R100:R103"/>
    <mergeCell ref="S100:S103"/>
    <mergeCell ref="X92:X93"/>
    <mergeCell ref="A94:A106"/>
    <mergeCell ref="B94:B106"/>
    <mergeCell ref="C94:D106"/>
    <mergeCell ref="E94:E99"/>
    <mergeCell ref="F94:F99"/>
    <mergeCell ref="G94:G99"/>
    <mergeCell ref="H94:H99"/>
    <mergeCell ref="I94:I99"/>
    <mergeCell ref="Q92:Q93"/>
    <mergeCell ref="R92:R93"/>
    <mergeCell ref="S92:S93"/>
    <mergeCell ref="T92:T93"/>
    <mergeCell ref="U92:U93"/>
    <mergeCell ref="V92:V93"/>
    <mergeCell ref="K92:K93"/>
    <mergeCell ref="L92:L93"/>
    <mergeCell ref="M92:M93"/>
    <mergeCell ref="N92:N93"/>
    <mergeCell ref="O92:O93"/>
    <mergeCell ref="P92:P93"/>
    <mergeCell ref="E92:E93"/>
    <mergeCell ref="F92:F93"/>
    <mergeCell ref="V94:V99"/>
    <mergeCell ref="G92:G93"/>
    <mergeCell ref="H92:H93"/>
    <mergeCell ref="I92:I93"/>
    <mergeCell ref="J92:J93"/>
    <mergeCell ref="S89:S90"/>
    <mergeCell ref="T89:T90"/>
    <mergeCell ref="U89:U90"/>
    <mergeCell ref="V89:V90"/>
    <mergeCell ref="W89:W90"/>
    <mergeCell ref="W92:W93"/>
    <mergeCell ref="X89:X90"/>
    <mergeCell ref="M89:M90"/>
    <mergeCell ref="N89:N90"/>
    <mergeCell ref="O89:O90"/>
    <mergeCell ref="P89:P90"/>
    <mergeCell ref="Q89:Q90"/>
    <mergeCell ref="R89:R90"/>
    <mergeCell ref="W85:W88"/>
    <mergeCell ref="X85:X88"/>
    <mergeCell ref="R85:R88"/>
    <mergeCell ref="S85:S88"/>
    <mergeCell ref="T85:T88"/>
    <mergeCell ref="U85:U88"/>
    <mergeCell ref="V85:V88"/>
    <mergeCell ref="E89:E90"/>
    <mergeCell ref="F89:F90"/>
    <mergeCell ref="G89:G90"/>
    <mergeCell ref="H89:H90"/>
    <mergeCell ref="I89:I90"/>
    <mergeCell ref="J89:J90"/>
    <mergeCell ref="K89:K90"/>
    <mergeCell ref="L89:L90"/>
    <mergeCell ref="Q85:Q88"/>
    <mergeCell ref="K85:K88"/>
    <mergeCell ref="L85:L88"/>
    <mergeCell ref="M85:M88"/>
    <mergeCell ref="N85:N88"/>
    <mergeCell ref="O85:O88"/>
    <mergeCell ref="P85:P88"/>
    <mergeCell ref="X82:X84"/>
    <mergeCell ref="E85:E88"/>
    <mergeCell ref="F85:F88"/>
    <mergeCell ref="G85:G88"/>
    <mergeCell ref="H85:H88"/>
    <mergeCell ref="I85:I88"/>
    <mergeCell ref="J85:J88"/>
    <mergeCell ref="O82:O84"/>
    <mergeCell ref="P82:P84"/>
    <mergeCell ref="Q82:Q84"/>
    <mergeCell ref="R82:R84"/>
    <mergeCell ref="S82:S84"/>
    <mergeCell ref="T82:T84"/>
    <mergeCell ref="I82:I84"/>
    <mergeCell ref="J82:J84"/>
    <mergeCell ref="K82:K84"/>
    <mergeCell ref="L82:L84"/>
    <mergeCell ref="M82:M84"/>
    <mergeCell ref="N82:N84"/>
    <mergeCell ref="W78:W81"/>
    <mergeCell ref="X78:X81"/>
    <mergeCell ref="A82:A93"/>
    <mergeCell ref="B82:B93"/>
    <mergeCell ref="C82:D93"/>
    <mergeCell ref="E82:E84"/>
    <mergeCell ref="F82:F84"/>
    <mergeCell ref="G82:G84"/>
    <mergeCell ref="H82:H84"/>
    <mergeCell ref="P78:P81"/>
    <mergeCell ref="Q78:Q81"/>
    <mergeCell ref="R78:R81"/>
    <mergeCell ref="S78:S81"/>
    <mergeCell ref="T78:T81"/>
    <mergeCell ref="U78:U81"/>
    <mergeCell ref="J78:J81"/>
    <mergeCell ref="K78:K81"/>
    <mergeCell ref="L78:L81"/>
    <mergeCell ref="M78:M81"/>
    <mergeCell ref="N78:N81"/>
    <mergeCell ref="O78:O81"/>
    <mergeCell ref="U82:U84"/>
    <mergeCell ref="V82:V84"/>
    <mergeCell ref="W82:W84"/>
    <mergeCell ref="X75:X77"/>
    <mergeCell ref="A78:A81"/>
    <mergeCell ref="B78:B81"/>
    <mergeCell ref="C78:D81"/>
    <mergeCell ref="E78:E81"/>
    <mergeCell ref="F78:F81"/>
    <mergeCell ref="G78:G81"/>
    <mergeCell ref="H78:H81"/>
    <mergeCell ref="I78:I81"/>
    <mergeCell ref="Q75:Q77"/>
    <mergeCell ref="R75:R77"/>
    <mergeCell ref="S75:S77"/>
    <mergeCell ref="T75:T77"/>
    <mergeCell ref="U75:U77"/>
    <mergeCell ref="V75:V77"/>
    <mergeCell ref="K75:K77"/>
    <mergeCell ref="L75:L77"/>
    <mergeCell ref="M75:M77"/>
    <mergeCell ref="N75:N77"/>
    <mergeCell ref="O75:O77"/>
    <mergeCell ref="P75:P77"/>
    <mergeCell ref="E75:E77"/>
    <mergeCell ref="F75:F77"/>
    <mergeCell ref="V78:V81"/>
    <mergeCell ref="G75:G77"/>
    <mergeCell ref="H75:H77"/>
    <mergeCell ref="I75:I77"/>
    <mergeCell ref="J75:J77"/>
    <mergeCell ref="S72:S74"/>
    <mergeCell ref="T72:T74"/>
    <mergeCell ref="U72:U74"/>
    <mergeCell ref="V72:V74"/>
    <mergeCell ref="W72:W74"/>
    <mergeCell ref="W75:W77"/>
    <mergeCell ref="L72:L74"/>
    <mergeCell ref="L64:L71"/>
    <mergeCell ref="M64:M71"/>
    <mergeCell ref="N64:N71"/>
    <mergeCell ref="O64:O71"/>
    <mergeCell ref="P64:P71"/>
    <mergeCell ref="X72:X74"/>
    <mergeCell ref="M72:M74"/>
    <mergeCell ref="N72:N74"/>
    <mergeCell ref="O72:O74"/>
    <mergeCell ref="P72:P74"/>
    <mergeCell ref="Q72:Q74"/>
    <mergeCell ref="R72:R74"/>
    <mergeCell ref="W64:W71"/>
    <mergeCell ref="X64:X71"/>
    <mergeCell ref="R64:R71"/>
    <mergeCell ref="S64:S71"/>
    <mergeCell ref="T64:T71"/>
    <mergeCell ref="U64:U71"/>
    <mergeCell ref="V64:V71"/>
    <mergeCell ref="U61:U63"/>
    <mergeCell ref="V61:V63"/>
    <mergeCell ref="W61:W63"/>
    <mergeCell ref="X61:X63"/>
    <mergeCell ref="E64:E71"/>
    <mergeCell ref="F64:F71"/>
    <mergeCell ref="G64:G71"/>
    <mergeCell ref="H64:H71"/>
    <mergeCell ref="I64:I71"/>
    <mergeCell ref="J64:J71"/>
    <mergeCell ref="O61:O63"/>
    <mergeCell ref="P61:P63"/>
    <mergeCell ref="Q61:Q63"/>
    <mergeCell ref="R61:R63"/>
    <mergeCell ref="S61:S63"/>
    <mergeCell ref="T61:T63"/>
    <mergeCell ref="I61:I63"/>
    <mergeCell ref="J61:J63"/>
    <mergeCell ref="K61:K63"/>
    <mergeCell ref="L61:L63"/>
    <mergeCell ref="M61:M63"/>
    <mergeCell ref="N61:N63"/>
    <mergeCell ref="Q64:Q71"/>
    <mergeCell ref="K64:K71"/>
    <mergeCell ref="A61:A77"/>
    <mergeCell ref="B61:B77"/>
    <mergeCell ref="C61:D77"/>
    <mergeCell ref="E61:E63"/>
    <mergeCell ref="F61:F63"/>
    <mergeCell ref="G61:G63"/>
    <mergeCell ref="H61:H63"/>
    <mergeCell ref="P56:P57"/>
    <mergeCell ref="Q56:Q57"/>
    <mergeCell ref="J56:J57"/>
    <mergeCell ref="K56:K57"/>
    <mergeCell ref="L56:L57"/>
    <mergeCell ref="M56:M57"/>
    <mergeCell ref="N56:N57"/>
    <mergeCell ref="O56:O57"/>
    <mergeCell ref="A25:A60"/>
    <mergeCell ref="B25:B60"/>
    <mergeCell ref="E72:E74"/>
    <mergeCell ref="F72:F74"/>
    <mergeCell ref="G72:G74"/>
    <mergeCell ref="H72:H74"/>
    <mergeCell ref="I72:I74"/>
    <mergeCell ref="J72:J74"/>
    <mergeCell ref="K72:K74"/>
    <mergeCell ref="V53:V54"/>
    <mergeCell ref="W53:W54"/>
    <mergeCell ref="X53:X54"/>
    <mergeCell ref="E56:E57"/>
    <mergeCell ref="F56:F57"/>
    <mergeCell ref="G56:G57"/>
    <mergeCell ref="H56:H57"/>
    <mergeCell ref="I56:I57"/>
    <mergeCell ref="N53:N54"/>
    <mergeCell ref="O53:O54"/>
    <mergeCell ref="P53:P54"/>
    <mergeCell ref="Q53:Q54"/>
    <mergeCell ref="R53:R54"/>
    <mergeCell ref="S53:S54"/>
    <mergeCell ref="V56:V57"/>
    <mergeCell ref="W56:W57"/>
    <mergeCell ref="X56:X57"/>
    <mergeCell ref="R56:R57"/>
    <mergeCell ref="S56:S57"/>
    <mergeCell ref="T56:T57"/>
    <mergeCell ref="U56:U57"/>
    <mergeCell ref="X50:X51"/>
    <mergeCell ref="E53:E54"/>
    <mergeCell ref="F53:F54"/>
    <mergeCell ref="G53:G54"/>
    <mergeCell ref="H53:H54"/>
    <mergeCell ref="I53:I54"/>
    <mergeCell ref="J53:J54"/>
    <mergeCell ref="K53:K54"/>
    <mergeCell ref="L53:L54"/>
    <mergeCell ref="M53:M54"/>
    <mergeCell ref="R50:R51"/>
    <mergeCell ref="S50:S51"/>
    <mergeCell ref="T50:T51"/>
    <mergeCell ref="U50:U51"/>
    <mergeCell ref="V50:V51"/>
    <mergeCell ref="W50:W51"/>
    <mergeCell ref="L50:L51"/>
    <mergeCell ref="M50:M51"/>
    <mergeCell ref="N50:N51"/>
    <mergeCell ref="O50:O51"/>
    <mergeCell ref="P50:P51"/>
    <mergeCell ref="Q50:Q51"/>
    <mergeCell ref="T53:T54"/>
    <mergeCell ref="U53:U54"/>
    <mergeCell ref="E50:E51"/>
    <mergeCell ref="F50:F51"/>
    <mergeCell ref="G50:G51"/>
    <mergeCell ref="H50:H51"/>
    <mergeCell ref="I50:I51"/>
    <mergeCell ref="J50:J51"/>
    <mergeCell ref="K50:K51"/>
    <mergeCell ref="P46:P49"/>
    <mergeCell ref="Q46:Q49"/>
    <mergeCell ref="J46:J49"/>
    <mergeCell ref="K46:K49"/>
    <mergeCell ref="L46:L49"/>
    <mergeCell ref="M46:M49"/>
    <mergeCell ref="N46:N49"/>
    <mergeCell ref="O46:O49"/>
    <mergeCell ref="U42:U45"/>
    <mergeCell ref="V42:V45"/>
    <mergeCell ref="W42:W45"/>
    <mergeCell ref="X42:X45"/>
    <mergeCell ref="E46:E49"/>
    <mergeCell ref="F46:F49"/>
    <mergeCell ref="G46:G49"/>
    <mergeCell ref="H46:H49"/>
    <mergeCell ref="I46:I49"/>
    <mergeCell ref="N42:N45"/>
    <mergeCell ref="O42:O45"/>
    <mergeCell ref="P42:P45"/>
    <mergeCell ref="Q42:Q45"/>
    <mergeCell ref="R42:R45"/>
    <mergeCell ref="S42:S45"/>
    <mergeCell ref="V46:V49"/>
    <mergeCell ref="W46:W49"/>
    <mergeCell ref="X46:X49"/>
    <mergeCell ref="R46:R49"/>
    <mergeCell ref="S46:S49"/>
    <mergeCell ref="T46:T49"/>
    <mergeCell ref="U46:U49"/>
    <mergeCell ref="E42:E45"/>
    <mergeCell ref="F42:F45"/>
    <mergeCell ref="G42:G45"/>
    <mergeCell ref="H42:H45"/>
    <mergeCell ref="I42:I45"/>
    <mergeCell ref="J42:J45"/>
    <mergeCell ref="K42:K45"/>
    <mergeCell ref="L42:L45"/>
    <mergeCell ref="M42:M45"/>
    <mergeCell ref="T29:T33"/>
    <mergeCell ref="T42:T45"/>
    <mergeCell ref="U29:U33"/>
    <mergeCell ref="J29:J33"/>
    <mergeCell ref="K29:K33"/>
    <mergeCell ref="L29:L33"/>
    <mergeCell ref="M29:M33"/>
    <mergeCell ref="N29:N33"/>
    <mergeCell ref="O29:O33"/>
    <mergeCell ref="X36:X41"/>
    <mergeCell ref="R36:R41"/>
    <mergeCell ref="S36:S41"/>
    <mergeCell ref="T36:T41"/>
    <mergeCell ref="U36:U41"/>
    <mergeCell ref="V36:V41"/>
    <mergeCell ref="W36:W41"/>
    <mergeCell ref="L36:L41"/>
    <mergeCell ref="M36:M41"/>
    <mergeCell ref="N36:N41"/>
    <mergeCell ref="O36:O41"/>
    <mergeCell ref="P36:P41"/>
    <mergeCell ref="Q36:Q41"/>
    <mergeCell ref="E36:E41"/>
    <mergeCell ref="F36:F41"/>
    <mergeCell ref="G36:G41"/>
    <mergeCell ref="H36:H41"/>
    <mergeCell ref="I36:I41"/>
    <mergeCell ref="J36:J41"/>
    <mergeCell ref="K36:K41"/>
    <mergeCell ref="P29:P33"/>
    <mergeCell ref="Q29:Q33"/>
    <mergeCell ref="W25:W27"/>
    <mergeCell ref="X25:X27"/>
    <mergeCell ref="E29:E33"/>
    <mergeCell ref="F29:F33"/>
    <mergeCell ref="G29:G33"/>
    <mergeCell ref="H29:H33"/>
    <mergeCell ref="I29:I33"/>
    <mergeCell ref="N25:N27"/>
    <mergeCell ref="O25:O27"/>
    <mergeCell ref="P25:P27"/>
    <mergeCell ref="Q25:Q27"/>
    <mergeCell ref="R25:R27"/>
    <mergeCell ref="S25:S27"/>
    <mergeCell ref="H25:H27"/>
    <mergeCell ref="I25:I27"/>
    <mergeCell ref="J25:J27"/>
    <mergeCell ref="K25:K27"/>
    <mergeCell ref="L25:L27"/>
    <mergeCell ref="M25:M27"/>
    <mergeCell ref="V29:V33"/>
    <mergeCell ref="W29:W33"/>
    <mergeCell ref="X29:X33"/>
    <mergeCell ref="R29:R33"/>
    <mergeCell ref="S29:S33"/>
    <mergeCell ref="C25:D60"/>
    <mergeCell ref="E25:E27"/>
    <mergeCell ref="F25:F27"/>
    <mergeCell ref="G25:G27"/>
    <mergeCell ref="W22:W24"/>
    <mergeCell ref="X22:X24"/>
    <mergeCell ref="Q22:Q24"/>
    <mergeCell ref="R22:R24"/>
    <mergeCell ref="S22:S24"/>
    <mergeCell ref="T22:T24"/>
    <mergeCell ref="U22:U24"/>
    <mergeCell ref="V22:V24"/>
    <mergeCell ref="K22:K24"/>
    <mergeCell ref="L22:L24"/>
    <mergeCell ref="M22:M24"/>
    <mergeCell ref="E22:E24"/>
    <mergeCell ref="F22:F24"/>
    <mergeCell ref="G22:G24"/>
    <mergeCell ref="H22:H24"/>
    <mergeCell ref="I22:I24"/>
    <mergeCell ref="J22:J24"/>
    <mergeCell ref="T25:T27"/>
    <mergeCell ref="U25:U27"/>
    <mergeCell ref="V25:V27"/>
    <mergeCell ref="W18:W21"/>
    <mergeCell ref="X18:X21"/>
    <mergeCell ref="M18:M21"/>
    <mergeCell ref="G18:G21"/>
    <mergeCell ref="H18:H21"/>
    <mergeCell ref="I18:I21"/>
    <mergeCell ref="J18:J21"/>
    <mergeCell ref="K18:K21"/>
    <mergeCell ref="L18:L21"/>
    <mergeCell ref="N18:N21"/>
    <mergeCell ref="O18:O21"/>
    <mergeCell ref="P18:P21"/>
    <mergeCell ref="Q18:Q21"/>
    <mergeCell ref="R18:R21"/>
    <mergeCell ref="A18:A24"/>
    <mergeCell ref="B18:B24"/>
    <mergeCell ref="C18:D24"/>
    <mergeCell ref="E18:E21"/>
    <mergeCell ref="F18:F21"/>
    <mergeCell ref="S13:S17"/>
    <mergeCell ref="T13:T17"/>
    <mergeCell ref="U13:U17"/>
    <mergeCell ref="V13:V17"/>
    <mergeCell ref="S18:S21"/>
    <mergeCell ref="T18:T21"/>
    <mergeCell ref="U18:U21"/>
    <mergeCell ref="V18:V21"/>
    <mergeCell ref="N22:N24"/>
    <mergeCell ref="O22:O24"/>
    <mergeCell ref="P22:P24"/>
    <mergeCell ref="N13:N17"/>
    <mergeCell ref="O13:O17"/>
    <mergeCell ref="P13:P17"/>
    <mergeCell ref="Q13:Q17"/>
    <mergeCell ref="R13:R17"/>
    <mergeCell ref="A13:A17"/>
    <mergeCell ref="B13:B17"/>
    <mergeCell ref="C13:D17"/>
    <mergeCell ref="E13:E17"/>
    <mergeCell ref="F13:F17"/>
    <mergeCell ref="W13:W17"/>
    <mergeCell ref="X13:X17"/>
    <mergeCell ref="M13:M17"/>
    <mergeCell ref="G13:G17"/>
    <mergeCell ref="H13:H17"/>
    <mergeCell ref="I13:I17"/>
    <mergeCell ref="J13:J17"/>
    <mergeCell ref="K13:K17"/>
    <mergeCell ref="L13:L17"/>
    <mergeCell ref="W10:W12"/>
    <mergeCell ref="X10:X12"/>
    <mergeCell ref="M10:M12"/>
    <mergeCell ref="Q10:S11"/>
    <mergeCell ref="T10:V11"/>
    <mergeCell ref="N10:P11"/>
    <mergeCell ref="A10:A12"/>
    <mergeCell ref="B10:B12"/>
    <mergeCell ref="C10:D12"/>
    <mergeCell ref="E10:E12"/>
    <mergeCell ref="F10:F12"/>
    <mergeCell ref="G10:L10"/>
    <mergeCell ref="G11:G12"/>
    <mergeCell ref="H11:H12"/>
    <mergeCell ref="I11:I12"/>
    <mergeCell ref="J11:L11"/>
    <mergeCell ref="A6:D6"/>
    <mergeCell ref="F6:X6"/>
    <mergeCell ref="A7:D7"/>
    <mergeCell ref="F7:X7"/>
    <mergeCell ref="A8:D8"/>
    <mergeCell ref="F8:X8"/>
    <mergeCell ref="A1:X1"/>
    <mergeCell ref="A2:X2"/>
    <mergeCell ref="A3:X3"/>
    <mergeCell ref="A4:X4"/>
    <mergeCell ref="A5:D5"/>
    <mergeCell ref="F5:X5"/>
  </mergeCells>
  <dataValidations count="3">
    <dataValidation operator="greaterThan" allowBlank="1" showInputMessage="1" showErrorMessage="1" sqref="WTY983102 WKC983102 WAG983102 VQK983102 VGO983102 UWS983102 UMW983102 UDA983102 TTE983102 TJI983102 SZM983102 SPQ983102 SFU983102 RVY983102 RMC983102 RCG983102 QSK983102 QIO983102 PYS983102 POW983102 PFA983102 OVE983102 OLI983102 OBM983102 NRQ983102 NHU983102 MXY983102 MOC983102 MEG983102 LUK983102 LKO983102 LAS983102 KQW983102 KHA983102 JXE983102 JNI983102 JDM983102 ITQ983102 IJU983102 HZY983102 HQC983102 HGG983102 GWK983102 GMO983102 GCS983102 FSW983102 FJA983102 EZE983102 EPI983102 EFM983102 DVQ983102 DLU983102 DBY983102 CSC983102 CIG983102 BYK983102 BOO983102 BES983102 AUW983102 ALA983102 ABE983102 RI983102 HM983102 F983102 WTY917566 WKC917566 WAG917566 VQK917566 VGO917566 UWS917566 UMW917566 UDA917566 TTE917566 TJI917566 SZM917566 SPQ917566 SFU917566 RVY917566 RMC917566 RCG917566 QSK917566 QIO917566 PYS917566 POW917566 PFA917566 OVE917566 OLI917566 OBM917566 NRQ917566 NHU917566 MXY917566 MOC917566 MEG917566 LUK917566 LKO917566 LAS917566 KQW917566 KHA917566 JXE917566 JNI917566 JDM917566 ITQ917566 IJU917566 HZY917566 HQC917566 HGG917566 GWK917566 GMO917566 GCS917566 FSW917566 FJA917566 EZE917566 EPI917566 EFM917566 DVQ917566 DLU917566 DBY917566 CSC917566 CIG917566 BYK917566 BOO917566 BES917566 AUW917566 ALA917566 ABE917566 RI917566 HM917566 F917566 WTY852030 WKC852030 WAG852030 VQK852030 VGO852030 UWS852030 UMW852030 UDA852030 TTE852030 TJI852030 SZM852030 SPQ852030 SFU852030 RVY852030 RMC852030 RCG852030 QSK852030 QIO852030 PYS852030 POW852030 PFA852030 OVE852030 OLI852030 OBM852030 NRQ852030 NHU852030 MXY852030 MOC852030 MEG852030 LUK852030 LKO852030 LAS852030 KQW852030 KHA852030 JXE852030 JNI852030 JDM852030 ITQ852030 IJU852030 HZY852030 HQC852030 HGG852030 GWK852030 GMO852030 GCS852030 FSW852030 FJA852030 EZE852030 EPI852030 EFM852030 DVQ852030 DLU852030 DBY852030 CSC852030 CIG852030 BYK852030 BOO852030 BES852030 AUW852030 ALA852030 ABE852030 RI852030 HM852030 F852030 WTY786494 WKC786494 WAG786494 VQK786494 VGO786494 UWS786494 UMW786494 UDA786494 TTE786494 TJI786494 SZM786494 SPQ786494 SFU786494 RVY786494 RMC786494 RCG786494 QSK786494 QIO786494 PYS786494 POW786494 PFA786494 OVE786494 OLI786494 OBM786494 NRQ786494 NHU786494 MXY786494 MOC786494 MEG786494 LUK786494 LKO786494 LAS786494 KQW786494 KHA786494 JXE786494 JNI786494 JDM786494 ITQ786494 IJU786494 HZY786494 HQC786494 HGG786494 GWK786494 GMO786494 GCS786494 FSW786494 FJA786494 EZE786494 EPI786494 EFM786494 DVQ786494 DLU786494 DBY786494 CSC786494 CIG786494 BYK786494 BOO786494 BES786494 AUW786494 ALA786494 ABE786494 RI786494 HM786494 F786494 WTY720958 WKC720958 WAG720958 VQK720958 VGO720958 UWS720958 UMW720958 UDA720958 TTE720958 TJI720958 SZM720958 SPQ720958 SFU720958 RVY720958 RMC720958 RCG720958 QSK720958 QIO720958 PYS720958 POW720958 PFA720958 OVE720958 OLI720958 OBM720958 NRQ720958 NHU720958 MXY720958 MOC720958 MEG720958 LUK720958 LKO720958 LAS720958 KQW720958 KHA720958 JXE720958 JNI720958 JDM720958 ITQ720958 IJU720958 HZY720958 HQC720958 HGG720958 GWK720958 GMO720958 GCS720958 FSW720958 FJA720958 EZE720958 EPI720958 EFM720958 DVQ720958 DLU720958 DBY720958 CSC720958 CIG720958 BYK720958 BOO720958 BES720958 AUW720958 ALA720958 ABE720958 RI720958 HM720958 F720958 WTY655422 WKC655422 WAG655422 VQK655422 VGO655422 UWS655422 UMW655422 UDA655422 TTE655422 TJI655422 SZM655422 SPQ655422 SFU655422 RVY655422 RMC655422 RCG655422 QSK655422 QIO655422 PYS655422 POW655422 PFA655422 OVE655422 OLI655422 OBM655422 NRQ655422 NHU655422 MXY655422 MOC655422 MEG655422 LUK655422 LKO655422 LAS655422 KQW655422 KHA655422 JXE655422 JNI655422 JDM655422 ITQ655422 IJU655422 HZY655422 HQC655422 HGG655422 GWK655422 GMO655422 GCS655422 FSW655422 FJA655422 EZE655422 EPI655422 EFM655422 DVQ655422 DLU655422 DBY655422 CSC655422 CIG655422 BYK655422 BOO655422 BES655422 AUW655422 ALA655422 ABE655422 RI655422 HM655422 F655422 WTY589886 WKC589886 WAG589886 VQK589886 VGO589886 UWS589886 UMW589886 UDA589886 TTE589886 TJI589886 SZM589886 SPQ589886 SFU589886 RVY589886 RMC589886 RCG589886 QSK589886 QIO589886 PYS589886 POW589886 PFA589886 OVE589886 OLI589886 OBM589886 NRQ589886 NHU589886 MXY589886 MOC589886 MEG589886 LUK589886 LKO589886 LAS589886 KQW589886 KHA589886 JXE589886 JNI589886 JDM589886 ITQ589886 IJU589886 HZY589886 HQC589886 HGG589886 GWK589886 GMO589886 GCS589886 FSW589886 FJA589886 EZE589886 EPI589886 EFM589886 DVQ589886 DLU589886 DBY589886 CSC589886 CIG589886 BYK589886 BOO589886 BES589886 AUW589886 ALA589886 ABE589886 RI589886 HM589886 F589886 WTY524350 WKC524350 WAG524350 VQK524350 VGO524350 UWS524350 UMW524350 UDA524350 TTE524350 TJI524350 SZM524350 SPQ524350 SFU524350 RVY524350 RMC524350 RCG524350 QSK524350 QIO524350 PYS524350 POW524350 PFA524350 OVE524350 OLI524350 OBM524350 NRQ524350 NHU524350 MXY524350 MOC524350 MEG524350 LUK524350 LKO524350 LAS524350 KQW524350 KHA524350 JXE524350 JNI524350 JDM524350 ITQ524350 IJU524350 HZY524350 HQC524350 HGG524350 GWK524350 GMO524350 GCS524350 FSW524350 FJA524350 EZE524350 EPI524350 EFM524350 DVQ524350 DLU524350 DBY524350 CSC524350 CIG524350 BYK524350 BOO524350 BES524350 AUW524350 ALA524350 ABE524350 RI524350 HM524350 F524350 WTY458814 WKC458814 WAG458814 VQK458814 VGO458814 UWS458814 UMW458814 UDA458814 TTE458814 TJI458814 SZM458814 SPQ458814 SFU458814 RVY458814 RMC458814 RCG458814 QSK458814 QIO458814 PYS458814 POW458814 PFA458814 OVE458814 OLI458814 OBM458814 NRQ458814 NHU458814 MXY458814 MOC458814 MEG458814 LUK458814 LKO458814 LAS458814 KQW458814 KHA458814 JXE458814 JNI458814 JDM458814 ITQ458814 IJU458814 HZY458814 HQC458814 HGG458814 GWK458814 GMO458814 GCS458814 FSW458814 FJA458814 EZE458814 EPI458814 EFM458814 DVQ458814 DLU458814 DBY458814 CSC458814 CIG458814 BYK458814 BOO458814 BES458814 AUW458814 ALA458814 ABE458814 RI458814 HM458814 F458814 WTY393278 WKC393278 WAG393278 VQK393278 VGO393278 UWS393278 UMW393278 UDA393278 TTE393278 TJI393278 SZM393278 SPQ393278 SFU393278 RVY393278 RMC393278 RCG393278 QSK393278 QIO393278 PYS393278 POW393278 PFA393278 OVE393278 OLI393278 OBM393278 NRQ393278 NHU393278 MXY393278 MOC393278 MEG393278 LUK393278 LKO393278 LAS393278 KQW393278 KHA393278 JXE393278 JNI393278 JDM393278 ITQ393278 IJU393278 HZY393278 HQC393278 HGG393278 GWK393278 GMO393278 GCS393278 FSW393278 FJA393278 EZE393278 EPI393278 EFM393278 DVQ393278 DLU393278 DBY393278 CSC393278 CIG393278 BYK393278 BOO393278 BES393278 AUW393278 ALA393278 ABE393278 RI393278 HM393278 F393278 WTY327742 WKC327742 WAG327742 VQK327742 VGO327742 UWS327742 UMW327742 UDA327742 TTE327742 TJI327742 SZM327742 SPQ327742 SFU327742 RVY327742 RMC327742 RCG327742 QSK327742 QIO327742 PYS327742 POW327742 PFA327742 OVE327742 OLI327742 OBM327742 NRQ327742 NHU327742 MXY327742 MOC327742 MEG327742 LUK327742 LKO327742 LAS327742 KQW327742 KHA327742 JXE327742 JNI327742 JDM327742 ITQ327742 IJU327742 HZY327742 HQC327742 HGG327742 GWK327742 GMO327742 GCS327742 FSW327742 FJA327742 EZE327742 EPI327742 EFM327742 DVQ327742 DLU327742 DBY327742 CSC327742 CIG327742 BYK327742 BOO327742 BES327742 AUW327742 ALA327742 ABE327742 RI327742 HM327742 F327742 WTY262206 WKC262206 WAG262206 VQK262206 VGO262206 UWS262206 UMW262206 UDA262206 TTE262206 TJI262206 SZM262206 SPQ262206 SFU262206 RVY262206 RMC262206 RCG262206 QSK262206 QIO262206 PYS262206 POW262206 PFA262206 OVE262206 OLI262206 OBM262206 NRQ262206 NHU262206 MXY262206 MOC262206 MEG262206 LUK262206 LKO262206 LAS262206 KQW262206 KHA262206 JXE262206 JNI262206 JDM262206 ITQ262206 IJU262206 HZY262206 HQC262206 HGG262206 GWK262206 GMO262206 GCS262206 FSW262206 FJA262206 EZE262206 EPI262206 EFM262206 DVQ262206 DLU262206 DBY262206 CSC262206 CIG262206 BYK262206 BOO262206 BES262206 AUW262206 ALA262206 ABE262206 RI262206 HM262206 F262206 WTY196670 WKC196670 WAG196670 VQK196670 VGO196670 UWS196670 UMW196670 UDA196670 TTE196670 TJI196670 SZM196670 SPQ196670 SFU196670 RVY196670 RMC196670 RCG196670 QSK196670 QIO196670 PYS196670 POW196670 PFA196670 OVE196670 OLI196670 OBM196670 NRQ196670 NHU196670 MXY196670 MOC196670 MEG196670 LUK196670 LKO196670 LAS196670 KQW196670 KHA196670 JXE196670 JNI196670 JDM196670 ITQ196670 IJU196670 HZY196670 HQC196670 HGG196670 GWK196670 GMO196670 GCS196670 FSW196670 FJA196670 EZE196670 EPI196670 EFM196670 DVQ196670 DLU196670 DBY196670 CSC196670 CIG196670 BYK196670 BOO196670 BES196670 AUW196670 ALA196670 ABE196670 RI196670 HM196670 F196670 WTY131134 WKC131134 WAG131134 VQK131134 VGO131134 UWS131134 UMW131134 UDA131134 TTE131134 TJI131134 SZM131134 SPQ131134 SFU131134 RVY131134 RMC131134 RCG131134 QSK131134 QIO131134 PYS131134 POW131134 PFA131134 OVE131134 OLI131134 OBM131134 NRQ131134 NHU131134 MXY131134 MOC131134 MEG131134 LUK131134 LKO131134 LAS131134 KQW131134 KHA131134 JXE131134 JNI131134 JDM131134 ITQ131134 IJU131134 HZY131134 HQC131134 HGG131134 GWK131134 GMO131134 GCS131134 FSW131134 FJA131134 EZE131134 EPI131134 EFM131134 DVQ131134 DLU131134 DBY131134 CSC131134 CIG131134 BYK131134 BOO131134 BES131134 AUW131134 ALA131134 ABE131134 RI131134 HM131134 F131134 WTY65598 WKC65598 WAG65598 VQK65598 VGO65598 UWS65598 UMW65598 UDA65598 TTE65598 TJI65598 SZM65598 SPQ65598 SFU65598 RVY65598 RMC65598 RCG65598 QSK65598 QIO65598 PYS65598 POW65598 PFA65598 OVE65598 OLI65598 OBM65598 NRQ65598 NHU65598 MXY65598 MOC65598 MEG65598 LUK65598 LKO65598 LAS65598 KQW65598 KHA65598 JXE65598 JNI65598 JDM65598 ITQ65598 IJU65598 HZY65598 HQC65598 HGG65598 GWK65598 GMO65598 GCS65598 FSW65598 FJA65598 EZE65598 EPI65598 EFM65598 DVQ65598 DLU65598 DBY65598 CSC65598 CIG65598 BYK65598 BOO65598 BES65598 AUW65598 ALA65598 ABE65598 RI65598 HM65598 F65598 WSX38:WSX41 WJB38:WJB41 VZF38:VZF41 VPJ38:VPJ41 VFN38:VFN41 UVR38:UVR41 ULV38:ULV41 UBZ38:UBZ41 TSD38:TSD41 TIH38:TIH41 SYL38:SYL41 SOP38:SOP41 SET38:SET41 RUX38:RUX41 RLB38:RLB41 RBF38:RBF41 QRJ38:QRJ41 QHN38:QHN41 PXR38:PXR41 PNV38:PNV41 PDZ38:PDZ41 OUD38:OUD41 OKH38:OKH41 OAL38:OAL41 NQP38:NQP41 NGT38:NGT41 MWX38:MWX41 MNB38:MNB41 MDF38:MDF41 LTJ38:LTJ41 LJN38:LJN41 KZR38:KZR41 KPV38:KPV41 KFZ38:KFZ41 JWD38:JWD41 JMH38:JMH41 JCL38:JCL41 ISP38:ISP41 IIT38:IIT41 HYX38:HYX41 HPB38:HPB41 HFF38:HFF41 GVJ38:GVJ41 GLN38:GLN41 GBR38:GBR41 FRV38:FRV41 FHZ38:FHZ41 EYD38:EYD41 EOH38:EOH41 EEL38:EEL41 DUP38:DUP41 DKT38:DKT41 DAX38:DAX41 CRB38:CRB41 CHF38:CHF41 BXJ38:BXJ41 BNN38:BNN41 BDR38:BDR41 ATV38:ATV41 AJZ38:AJZ41 AAD38:AAD41 QH38:QH41 GL38:GL41 F100" xr:uid="{B052EEE0-8548-EE45-B99A-DEE2F6015624}"/>
    <dataValidation type="list" allowBlank="1" showInputMessage="1" showErrorMessage="1" sqref="WKA983108:WKA983123 WAE983108:WAE983123 C13 C65585:E65603 HK65585:HL65603 RG65585:RH65603 ABC65585:ABD65603 AKY65585:AKZ65603 AUU65585:AUV65603 BEQ65585:BER65603 BOM65585:BON65603 BYI65585:BYJ65603 CIE65585:CIF65603 CSA65585:CSB65603 DBW65585:DBX65603 DLS65585:DLT65603 DVO65585:DVP65603 EFK65585:EFL65603 EPG65585:EPH65603 EZC65585:EZD65603 FIY65585:FIZ65603 FSU65585:FSV65603 GCQ65585:GCR65603 GMM65585:GMN65603 GWI65585:GWJ65603 HGE65585:HGF65603 HQA65585:HQB65603 HZW65585:HZX65603 IJS65585:IJT65603 ITO65585:ITP65603 JDK65585:JDL65603 JNG65585:JNH65603 JXC65585:JXD65603 KGY65585:KGZ65603 KQU65585:KQV65603 LAQ65585:LAR65603 LKM65585:LKN65603 LUI65585:LUJ65603 MEE65585:MEF65603 MOA65585:MOB65603 MXW65585:MXX65603 NHS65585:NHT65603 NRO65585:NRP65603 OBK65585:OBL65603 OLG65585:OLH65603 OVC65585:OVD65603 PEY65585:PEZ65603 POU65585:POV65603 PYQ65585:PYR65603 QIM65585:QIN65603 QSI65585:QSJ65603 RCE65585:RCF65603 RMA65585:RMB65603 RVW65585:RVX65603 SFS65585:SFT65603 SPO65585:SPP65603 SZK65585:SZL65603 TJG65585:TJH65603 TTC65585:TTD65603 UCY65585:UCZ65603 UMU65585:UMV65603 UWQ65585:UWR65603 VGM65585:VGN65603 VQI65585:VQJ65603 WAE65585:WAF65603 WKA65585:WKB65603 WTW65585:WTX65603 C131121:E131139 HK131121:HL131139 RG131121:RH131139 ABC131121:ABD131139 AKY131121:AKZ131139 AUU131121:AUV131139 BEQ131121:BER131139 BOM131121:BON131139 BYI131121:BYJ131139 CIE131121:CIF131139 CSA131121:CSB131139 DBW131121:DBX131139 DLS131121:DLT131139 DVO131121:DVP131139 EFK131121:EFL131139 EPG131121:EPH131139 EZC131121:EZD131139 FIY131121:FIZ131139 FSU131121:FSV131139 GCQ131121:GCR131139 GMM131121:GMN131139 GWI131121:GWJ131139 HGE131121:HGF131139 HQA131121:HQB131139 HZW131121:HZX131139 IJS131121:IJT131139 ITO131121:ITP131139 JDK131121:JDL131139 JNG131121:JNH131139 JXC131121:JXD131139 KGY131121:KGZ131139 KQU131121:KQV131139 LAQ131121:LAR131139 LKM131121:LKN131139 LUI131121:LUJ131139 MEE131121:MEF131139 MOA131121:MOB131139 MXW131121:MXX131139 NHS131121:NHT131139 NRO131121:NRP131139 OBK131121:OBL131139 OLG131121:OLH131139 OVC131121:OVD131139 PEY131121:PEZ131139 POU131121:POV131139 PYQ131121:PYR131139 QIM131121:QIN131139 QSI131121:QSJ131139 RCE131121:RCF131139 RMA131121:RMB131139 RVW131121:RVX131139 SFS131121:SFT131139 SPO131121:SPP131139 SZK131121:SZL131139 TJG131121:TJH131139 TTC131121:TTD131139 UCY131121:UCZ131139 UMU131121:UMV131139 UWQ131121:UWR131139 VGM131121:VGN131139 VQI131121:VQJ131139 WAE131121:WAF131139 WKA131121:WKB131139 WTW131121:WTX131139 C196657:E196675 HK196657:HL196675 RG196657:RH196675 ABC196657:ABD196675 AKY196657:AKZ196675 AUU196657:AUV196675 BEQ196657:BER196675 BOM196657:BON196675 BYI196657:BYJ196675 CIE196657:CIF196675 CSA196657:CSB196675 DBW196657:DBX196675 DLS196657:DLT196675 DVO196657:DVP196675 EFK196657:EFL196675 EPG196657:EPH196675 EZC196657:EZD196675 FIY196657:FIZ196675 FSU196657:FSV196675 GCQ196657:GCR196675 GMM196657:GMN196675 GWI196657:GWJ196675 HGE196657:HGF196675 HQA196657:HQB196675 HZW196657:HZX196675 IJS196657:IJT196675 ITO196657:ITP196675 JDK196657:JDL196675 JNG196657:JNH196675 JXC196657:JXD196675 KGY196657:KGZ196675 KQU196657:KQV196675 LAQ196657:LAR196675 LKM196657:LKN196675 LUI196657:LUJ196675 MEE196657:MEF196675 MOA196657:MOB196675 MXW196657:MXX196675 NHS196657:NHT196675 NRO196657:NRP196675 OBK196657:OBL196675 OLG196657:OLH196675 OVC196657:OVD196675 PEY196657:PEZ196675 POU196657:POV196675 PYQ196657:PYR196675 QIM196657:QIN196675 QSI196657:QSJ196675 RCE196657:RCF196675 RMA196657:RMB196675 RVW196657:RVX196675 SFS196657:SFT196675 SPO196657:SPP196675 SZK196657:SZL196675 TJG196657:TJH196675 TTC196657:TTD196675 UCY196657:UCZ196675 UMU196657:UMV196675 UWQ196657:UWR196675 VGM196657:VGN196675 VQI196657:VQJ196675 WAE196657:WAF196675 WKA196657:WKB196675 WTW196657:WTX196675 C262193:E262211 HK262193:HL262211 RG262193:RH262211 ABC262193:ABD262211 AKY262193:AKZ262211 AUU262193:AUV262211 BEQ262193:BER262211 BOM262193:BON262211 BYI262193:BYJ262211 CIE262193:CIF262211 CSA262193:CSB262211 DBW262193:DBX262211 DLS262193:DLT262211 DVO262193:DVP262211 EFK262193:EFL262211 EPG262193:EPH262211 EZC262193:EZD262211 FIY262193:FIZ262211 FSU262193:FSV262211 GCQ262193:GCR262211 GMM262193:GMN262211 GWI262193:GWJ262211 HGE262193:HGF262211 HQA262193:HQB262211 HZW262193:HZX262211 IJS262193:IJT262211 ITO262193:ITP262211 JDK262193:JDL262211 JNG262193:JNH262211 JXC262193:JXD262211 KGY262193:KGZ262211 KQU262193:KQV262211 LAQ262193:LAR262211 LKM262193:LKN262211 LUI262193:LUJ262211 MEE262193:MEF262211 MOA262193:MOB262211 MXW262193:MXX262211 NHS262193:NHT262211 NRO262193:NRP262211 OBK262193:OBL262211 OLG262193:OLH262211 OVC262193:OVD262211 PEY262193:PEZ262211 POU262193:POV262211 PYQ262193:PYR262211 QIM262193:QIN262211 QSI262193:QSJ262211 RCE262193:RCF262211 RMA262193:RMB262211 RVW262193:RVX262211 SFS262193:SFT262211 SPO262193:SPP262211 SZK262193:SZL262211 TJG262193:TJH262211 TTC262193:TTD262211 UCY262193:UCZ262211 UMU262193:UMV262211 UWQ262193:UWR262211 VGM262193:VGN262211 VQI262193:VQJ262211 WAE262193:WAF262211 WKA262193:WKB262211 WTW262193:WTX262211 C327729:E327747 HK327729:HL327747 RG327729:RH327747 ABC327729:ABD327747 AKY327729:AKZ327747 AUU327729:AUV327747 BEQ327729:BER327747 BOM327729:BON327747 BYI327729:BYJ327747 CIE327729:CIF327747 CSA327729:CSB327747 DBW327729:DBX327747 DLS327729:DLT327747 DVO327729:DVP327747 EFK327729:EFL327747 EPG327729:EPH327747 EZC327729:EZD327747 FIY327729:FIZ327747 FSU327729:FSV327747 GCQ327729:GCR327747 GMM327729:GMN327747 GWI327729:GWJ327747 HGE327729:HGF327747 HQA327729:HQB327747 HZW327729:HZX327747 IJS327729:IJT327747 ITO327729:ITP327747 JDK327729:JDL327747 JNG327729:JNH327747 JXC327729:JXD327747 KGY327729:KGZ327747 KQU327729:KQV327747 LAQ327729:LAR327747 LKM327729:LKN327747 LUI327729:LUJ327747 MEE327729:MEF327747 MOA327729:MOB327747 MXW327729:MXX327747 NHS327729:NHT327747 NRO327729:NRP327747 OBK327729:OBL327747 OLG327729:OLH327747 OVC327729:OVD327747 PEY327729:PEZ327747 POU327729:POV327747 PYQ327729:PYR327747 QIM327729:QIN327747 QSI327729:QSJ327747 RCE327729:RCF327747 RMA327729:RMB327747 RVW327729:RVX327747 SFS327729:SFT327747 SPO327729:SPP327747 SZK327729:SZL327747 TJG327729:TJH327747 TTC327729:TTD327747 UCY327729:UCZ327747 UMU327729:UMV327747 UWQ327729:UWR327747 VGM327729:VGN327747 VQI327729:VQJ327747 WAE327729:WAF327747 WKA327729:WKB327747 WTW327729:WTX327747 C393265:E393283 HK393265:HL393283 RG393265:RH393283 ABC393265:ABD393283 AKY393265:AKZ393283 AUU393265:AUV393283 BEQ393265:BER393283 BOM393265:BON393283 BYI393265:BYJ393283 CIE393265:CIF393283 CSA393265:CSB393283 DBW393265:DBX393283 DLS393265:DLT393283 DVO393265:DVP393283 EFK393265:EFL393283 EPG393265:EPH393283 EZC393265:EZD393283 FIY393265:FIZ393283 FSU393265:FSV393283 GCQ393265:GCR393283 GMM393265:GMN393283 GWI393265:GWJ393283 HGE393265:HGF393283 HQA393265:HQB393283 HZW393265:HZX393283 IJS393265:IJT393283 ITO393265:ITP393283 JDK393265:JDL393283 JNG393265:JNH393283 JXC393265:JXD393283 KGY393265:KGZ393283 KQU393265:KQV393283 LAQ393265:LAR393283 LKM393265:LKN393283 LUI393265:LUJ393283 MEE393265:MEF393283 MOA393265:MOB393283 MXW393265:MXX393283 NHS393265:NHT393283 NRO393265:NRP393283 OBK393265:OBL393283 OLG393265:OLH393283 OVC393265:OVD393283 PEY393265:PEZ393283 POU393265:POV393283 PYQ393265:PYR393283 QIM393265:QIN393283 QSI393265:QSJ393283 RCE393265:RCF393283 RMA393265:RMB393283 RVW393265:RVX393283 SFS393265:SFT393283 SPO393265:SPP393283 SZK393265:SZL393283 TJG393265:TJH393283 TTC393265:TTD393283 UCY393265:UCZ393283 UMU393265:UMV393283 UWQ393265:UWR393283 VGM393265:VGN393283 VQI393265:VQJ393283 WAE393265:WAF393283 WKA393265:WKB393283 WTW393265:WTX393283 C458801:E458819 HK458801:HL458819 RG458801:RH458819 ABC458801:ABD458819 AKY458801:AKZ458819 AUU458801:AUV458819 BEQ458801:BER458819 BOM458801:BON458819 BYI458801:BYJ458819 CIE458801:CIF458819 CSA458801:CSB458819 DBW458801:DBX458819 DLS458801:DLT458819 DVO458801:DVP458819 EFK458801:EFL458819 EPG458801:EPH458819 EZC458801:EZD458819 FIY458801:FIZ458819 FSU458801:FSV458819 GCQ458801:GCR458819 GMM458801:GMN458819 GWI458801:GWJ458819 HGE458801:HGF458819 HQA458801:HQB458819 HZW458801:HZX458819 IJS458801:IJT458819 ITO458801:ITP458819 JDK458801:JDL458819 JNG458801:JNH458819 JXC458801:JXD458819 KGY458801:KGZ458819 KQU458801:KQV458819 LAQ458801:LAR458819 LKM458801:LKN458819 LUI458801:LUJ458819 MEE458801:MEF458819 MOA458801:MOB458819 MXW458801:MXX458819 NHS458801:NHT458819 NRO458801:NRP458819 OBK458801:OBL458819 OLG458801:OLH458819 OVC458801:OVD458819 PEY458801:PEZ458819 POU458801:POV458819 PYQ458801:PYR458819 QIM458801:QIN458819 QSI458801:QSJ458819 RCE458801:RCF458819 RMA458801:RMB458819 RVW458801:RVX458819 SFS458801:SFT458819 SPO458801:SPP458819 SZK458801:SZL458819 TJG458801:TJH458819 TTC458801:TTD458819 UCY458801:UCZ458819 UMU458801:UMV458819 UWQ458801:UWR458819 VGM458801:VGN458819 VQI458801:VQJ458819 WAE458801:WAF458819 WKA458801:WKB458819 WTW458801:WTX458819 C524337:E524355 HK524337:HL524355 RG524337:RH524355 ABC524337:ABD524355 AKY524337:AKZ524355 AUU524337:AUV524355 BEQ524337:BER524355 BOM524337:BON524355 BYI524337:BYJ524355 CIE524337:CIF524355 CSA524337:CSB524355 DBW524337:DBX524355 DLS524337:DLT524355 DVO524337:DVP524355 EFK524337:EFL524355 EPG524337:EPH524355 EZC524337:EZD524355 FIY524337:FIZ524355 FSU524337:FSV524355 GCQ524337:GCR524355 GMM524337:GMN524355 GWI524337:GWJ524355 HGE524337:HGF524355 HQA524337:HQB524355 HZW524337:HZX524355 IJS524337:IJT524355 ITO524337:ITP524355 JDK524337:JDL524355 JNG524337:JNH524355 JXC524337:JXD524355 KGY524337:KGZ524355 KQU524337:KQV524355 LAQ524337:LAR524355 LKM524337:LKN524355 LUI524337:LUJ524355 MEE524337:MEF524355 MOA524337:MOB524355 MXW524337:MXX524355 NHS524337:NHT524355 NRO524337:NRP524355 OBK524337:OBL524355 OLG524337:OLH524355 OVC524337:OVD524355 PEY524337:PEZ524355 POU524337:POV524355 PYQ524337:PYR524355 QIM524337:QIN524355 QSI524337:QSJ524355 RCE524337:RCF524355 RMA524337:RMB524355 RVW524337:RVX524355 SFS524337:SFT524355 SPO524337:SPP524355 SZK524337:SZL524355 TJG524337:TJH524355 TTC524337:TTD524355 UCY524337:UCZ524355 UMU524337:UMV524355 UWQ524337:UWR524355 VGM524337:VGN524355 VQI524337:VQJ524355 WAE524337:WAF524355 WKA524337:WKB524355 WTW524337:WTX524355 C589873:E589891 HK589873:HL589891 RG589873:RH589891 ABC589873:ABD589891 AKY589873:AKZ589891 AUU589873:AUV589891 BEQ589873:BER589891 BOM589873:BON589891 BYI589873:BYJ589891 CIE589873:CIF589891 CSA589873:CSB589891 DBW589873:DBX589891 DLS589873:DLT589891 DVO589873:DVP589891 EFK589873:EFL589891 EPG589873:EPH589891 EZC589873:EZD589891 FIY589873:FIZ589891 FSU589873:FSV589891 GCQ589873:GCR589891 GMM589873:GMN589891 GWI589873:GWJ589891 HGE589873:HGF589891 HQA589873:HQB589891 HZW589873:HZX589891 IJS589873:IJT589891 ITO589873:ITP589891 JDK589873:JDL589891 JNG589873:JNH589891 JXC589873:JXD589891 KGY589873:KGZ589891 KQU589873:KQV589891 LAQ589873:LAR589891 LKM589873:LKN589891 LUI589873:LUJ589891 MEE589873:MEF589891 MOA589873:MOB589891 MXW589873:MXX589891 NHS589873:NHT589891 NRO589873:NRP589891 OBK589873:OBL589891 OLG589873:OLH589891 OVC589873:OVD589891 PEY589873:PEZ589891 POU589873:POV589891 PYQ589873:PYR589891 QIM589873:QIN589891 QSI589873:QSJ589891 RCE589873:RCF589891 RMA589873:RMB589891 RVW589873:RVX589891 SFS589873:SFT589891 SPO589873:SPP589891 SZK589873:SZL589891 TJG589873:TJH589891 TTC589873:TTD589891 UCY589873:UCZ589891 UMU589873:UMV589891 UWQ589873:UWR589891 VGM589873:VGN589891 VQI589873:VQJ589891 WAE589873:WAF589891 WKA589873:WKB589891 WTW589873:WTX589891 C655409:E655427 HK655409:HL655427 RG655409:RH655427 ABC655409:ABD655427 AKY655409:AKZ655427 AUU655409:AUV655427 BEQ655409:BER655427 BOM655409:BON655427 BYI655409:BYJ655427 CIE655409:CIF655427 CSA655409:CSB655427 DBW655409:DBX655427 DLS655409:DLT655427 DVO655409:DVP655427 EFK655409:EFL655427 EPG655409:EPH655427 EZC655409:EZD655427 FIY655409:FIZ655427 FSU655409:FSV655427 GCQ655409:GCR655427 GMM655409:GMN655427 GWI655409:GWJ655427 HGE655409:HGF655427 HQA655409:HQB655427 HZW655409:HZX655427 IJS655409:IJT655427 ITO655409:ITP655427 JDK655409:JDL655427 JNG655409:JNH655427 JXC655409:JXD655427 KGY655409:KGZ655427 KQU655409:KQV655427 LAQ655409:LAR655427 LKM655409:LKN655427 LUI655409:LUJ655427 MEE655409:MEF655427 MOA655409:MOB655427 MXW655409:MXX655427 NHS655409:NHT655427 NRO655409:NRP655427 OBK655409:OBL655427 OLG655409:OLH655427 OVC655409:OVD655427 PEY655409:PEZ655427 POU655409:POV655427 PYQ655409:PYR655427 QIM655409:QIN655427 QSI655409:QSJ655427 RCE655409:RCF655427 RMA655409:RMB655427 RVW655409:RVX655427 SFS655409:SFT655427 SPO655409:SPP655427 SZK655409:SZL655427 TJG655409:TJH655427 TTC655409:TTD655427 UCY655409:UCZ655427 UMU655409:UMV655427 UWQ655409:UWR655427 VGM655409:VGN655427 VQI655409:VQJ655427 WAE655409:WAF655427 WKA655409:WKB655427 WTW655409:WTX655427 C720945:E720963 HK720945:HL720963 RG720945:RH720963 ABC720945:ABD720963 AKY720945:AKZ720963 AUU720945:AUV720963 BEQ720945:BER720963 BOM720945:BON720963 BYI720945:BYJ720963 CIE720945:CIF720963 CSA720945:CSB720963 DBW720945:DBX720963 DLS720945:DLT720963 DVO720945:DVP720963 EFK720945:EFL720963 EPG720945:EPH720963 EZC720945:EZD720963 FIY720945:FIZ720963 FSU720945:FSV720963 GCQ720945:GCR720963 GMM720945:GMN720963 GWI720945:GWJ720963 HGE720945:HGF720963 HQA720945:HQB720963 HZW720945:HZX720963 IJS720945:IJT720963 ITO720945:ITP720963 JDK720945:JDL720963 JNG720945:JNH720963 JXC720945:JXD720963 KGY720945:KGZ720963 KQU720945:KQV720963 LAQ720945:LAR720963 LKM720945:LKN720963 LUI720945:LUJ720963 MEE720945:MEF720963 MOA720945:MOB720963 MXW720945:MXX720963 NHS720945:NHT720963 NRO720945:NRP720963 OBK720945:OBL720963 OLG720945:OLH720963 OVC720945:OVD720963 PEY720945:PEZ720963 POU720945:POV720963 PYQ720945:PYR720963 QIM720945:QIN720963 QSI720945:QSJ720963 RCE720945:RCF720963 RMA720945:RMB720963 RVW720945:RVX720963 SFS720945:SFT720963 SPO720945:SPP720963 SZK720945:SZL720963 TJG720945:TJH720963 TTC720945:TTD720963 UCY720945:UCZ720963 UMU720945:UMV720963 UWQ720945:UWR720963 VGM720945:VGN720963 VQI720945:VQJ720963 WAE720945:WAF720963 WKA720945:WKB720963 WTW720945:WTX720963 C786481:E786499 HK786481:HL786499 RG786481:RH786499 ABC786481:ABD786499 AKY786481:AKZ786499 AUU786481:AUV786499 BEQ786481:BER786499 BOM786481:BON786499 BYI786481:BYJ786499 CIE786481:CIF786499 CSA786481:CSB786499 DBW786481:DBX786499 DLS786481:DLT786499 DVO786481:DVP786499 EFK786481:EFL786499 EPG786481:EPH786499 EZC786481:EZD786499 FIY786481:FIZ786499 FSU786481:FSV786499 GCQ786481:GCR786499 GMM786481:GMN786499 GWI786481:GWJ786499 HGE786481:HGF786499 HQA786481:HQB786499 HZW786481:HZX786499 IJS786481:IJT786499 ITO786481:ITP786499 JDK786481:JDL786499 JNG786481:JNH786499 JXC786481:JXD786499 KGY786481:KGZ786499 KQU786481:KQV786499 LAQ786481:LAR786499 LKM786481:LKN786499 LUI786481:LUJ786499 MEE786481:MEF786499 MOA786481:MOB786499 MXW786481:MXX786499 NHS786481:NHT786499 NRO786481:NRP786499 OBK786481:OBL786499 OLG786481:OLH786499 OVC786481:OVD786499 PEY786481:PEZ786499 POU786481:POV786499 PYQ786481:PYR786499 QIM786481:QIN786499 QSI786481:QSJ786499 RCE786481:RCF786499 RMA786481:RMB786499 RVW786481:RVX786499 SFS786481:SFT786499 SPO786481:SPP786499 SZK786481:SZL786499 TJG786481:TJH786499 TTC786481:TTD786499 UCY786481:UCZ786499 UMU786481:UMV786499 UWQ786481:UWR786499 VGM786481:VGN786499 VQI786481:VQJ786499 WAE786481:WAF786499 WKA786481:WKB786499 WTW786481:WTX786499 C852017:E852035 HK852017:HL852035 RG852017:RH852035 ABC852017:ABD852035 AKY852017:AKZ852035 AUU852017:AUV852035 BEQ852017:BER852035 BOM852017:BON852035 BYI852017:BYJ852035 CIE852017:CIF852035 CSA852017:CSB852035 DBW852017:DBX852035 DLS852017:DLT852035 DVO852017:DVP852035 EFK852017:EFL852035 EPG852017:EPH852035 EZC852017:EZD852035 FIY852017:FIZ852035 FSU852017:FSV852035 GCQ852017:GCR852035 GMM852017:GMN852035 GWI852017:GWJ852035 HGE852017:HGF852035 HQA852017:HQB852035 HZW852017:HZX852035 IJS852017:IJT852035 ITO852017:ITP852035 JDK852017:JDL852035 JNG852017:JNH852035 JXC852017:JXD852035 KGY852017:KGZ852035 KQU852017:KQV852035 LAQ852017:LAR852035 LKM852017:LKN852035 LUI852017:LUJ852035 MEE852017:MEF852035 MOA852017:MOB852035 MXW852017:MXX852035 NHS852017:NHT852035 NRO852017:NRP852035 OBK852017:OBL852035 OLG852017:OLH852035 OVC852017:OVD852035 PEY852017:PEZ852035 POU852017:POV852035 PYQ852017:PYR852035 QIM852017:QIN852035 QSI852017:QSJ852035 RCE852017:RCF852035 RMA852017:RMB852035 RVW852017:RVX852035 SFS852017:SFT852035 SPO852017:SPP852035 SZK852017:SZL852035 TJG852017:TJH852035 TTC852017:TTD852035 UCY852017:UCZ852035 UMU852017:UMV852035 UWQ852017:UWR852035 VGM852017:VGN852035 VQI852017:VQJ852035 WAE852017:WAF852035 WKA852017:WKB852035 WTW852017:WTX852035 C917553:E917571 HK917553:HL917571 RG917553:RH917571 ABC917553:ABD917571 AKY917553:AKZ917571 AUU917553:AUV917571 BEQ917553:BER917571 BOM917553:BON917571 BYI917553:BYJ917571 CIE917553:CIF917571 CSA917553:CSB917571 DBW917553:DBX917571 DLS917553:DLT917571 DVO917553:DVP917571 EFK917553:EFL917571 EPG917553:EPH917571 EZC917553:EZD917571 FIY917553:FIZ917571 FSU917553:FSV917571 GCQ917553:GCR917571 GMM917553:GMN917571 GWI917553:GWJ917571 HGE917553:HGF917571 HQA917553:HQB917571 HZW917553:HZX917571 IJS917553:IJT917571 ITO917553:ITP917571 JDK917553:JDL917571 JNG917553:JNH917571 JXC917553:JXD917571 KGY917553:KGZ917571 KQU917553:KQV917571 LAQ917553:LAR917571 LKM917553:LKN917571 LUI917553:LUJ917571 MEE917553:MEF917571 MOA917553:MOB917571 MXW917553:MXX917571 NHS917553:NHT917571 NRO917553:NRP917571 OBK917553:OBL917571 OLG917553:OLH917571 OVC917553:OVD917571 PEY917553:PEZ917571 POU917553:POV917571 PYQ917553:PYR917571 QIM917553:QIN917571 QSI917553:QSJ917571 RCE917553:RCF917571 RMA917553:RMB917571 RVW917553:RVX917571 SFS917553:SFT917571 SPO917553:SPP917571 SZK917553:SZL917571 TJG917553:TJH917571 TTC917553:TTD917571 UCY917553:UCZ917571 UMU917553:UMV917571 UWQ917553:UWR917571 VGM917553:VGN917571 VQI917553:VQJ917571 WAE917553:WAF917571 WKA917553:WKB917571 WTW917553:WTX917571 C983089:E983107 HK983089:HL983107 RG983089:RH983107 ABC983089:ABD983107 AKY983089:AKZ983107 AUU983089:AUV983107 BEQ983089:BER983107 BOM983089:BON983107 BYI983089:BYJ983107 CIE983089:CIF983107 CSA983089:CSB983107 DBW983089:DBX983107 DLS983089:DLT983107 DVO983089:DVP983107 EFK983089:EFL983107 EPG983089:EPH983107 EZC983089:EZD983107 FIY983089:FIZ983107 FSU983089:FSV983107 GCQ983089:GCR983107 GMM983089:GMN983107 GWI983089:GWJ983107 HGE983089:HGF983107 HQA983089:HQB983107 HZW983089:HZX983107 IJS983089:IJT983107 ITO983089:ITP983107 JDK983089:JDL983107 JNG983089:JNH983107 JXC983089:JXD983107 KGY983089:KGZ983107 KQU983089:KQV983107 LAQ983089:LAR983107 LKM983089:LKN983107 LUI983089:LUJ983107 MEE983089:MEF983107 MOA983089:MOB983107 MXW983089:MXX983107 NHS983089:NHT983107 NRO983089:NRP983107 OBK983089:OBL983107 OLG983089:OLH983107 OVC983089:OVD983107 PEY983089:PEZ983107 POU983089:POV983107 PYQ983089:PYR983107 QIM983089:QIN983107 QSI983089:QSJ983107 RCE983089:RCF983107 RMA983089:RMB983107 RVW983089:RVX983107 SFS983089:SFT983107 SPO983089:SPP983107 SZK983089:SZL983107 TJG983089:TJH983107 TTC983089:TTD983107 UCY983089:UCZ983107 UMU983089:UMV983107 UWQ983089:UWR983107 VGM983089:VGN983107 VQI983089:VQJ983107 WAE983089:WAF983107 WKA983089:WKB983107 WTW983089:WTX983107 D65604:E65613 HL65604:HL65613 RH65604:RH65613 ABD65604:ABD65613 AKZ65604:AKZ65613 AUV65604:AUV65613 BER65604:BER65613 BON65604:BON65613 BYJ65604:BYJ65613 CIF65604:CIF65613 CSB65604:CSB65613 DBX65604:DBX65613 DLT65604:DLT65613 DVP65604:DVP65613 EFL65604:EFL65613 EPH65604:EPH65613 EZD65604:EZD65613 FIZ65604:FIZ65613 FSV65604:FSV65613 GCR65604:GCR65613 GMN65604:GMN65613 GWJ65604:GWJ65613 HGF65604:HGF65613 HQB65604:HQB65613 HZX65604:HZX65613 IJT65604:IJT65613 ITP65604:ITP65613 JDL65604:JDL65613 JNH65604:JNH65613 JXD65604:JXD65613 KGZ65604:KGZ65613 KQV65604:KQV65613 LAR65604:LAR65613 LKN65604:LKN65613 LUJ65604:LUJ65613 MEF65604:MEF65613 MOB65604:MOB65613 MXX65604:MXX65613 NHT65604:NHT65613 NRP65604:NRP65613 OBL65604:OBL65613 OLH65604:OLH65613 OVD65604:OVD65613 PEZ65604:PEZ65613 POV65604:POV65613 PYR65604:PYR65613 QIN65604:QIN65613 QSJ65604:QSJ65613 RCF65604:RCF65613 RMB65604:RMB65613 RVX65604:RVX65613 SFT65604:SFT65613 SPP65604:SPP65613 SZL65604:SZL65613 TJH65604:TJH65613 TTD65604:TTD65613 UCZ65604:UCZ65613 UMV65604:UMV65613 UWR65604:UWR65613 VGN65604:VGN65613 VQJ65604:VQJ65613 WAF65604:WAF65613 WKB65604:WKB65613 WTX65604:WTX65613 D131140:E131149 HL131140:HL131149 RH131140:RH131149 ABD131140:ABD131149 AKZ131140:AKZ131149 AUV131140:AUV131149 BER131140:BER131149 BON131140:BON131149 BYJ131140:BYJ131149 CIF131140:CIF131149 CSB131140:CSB131149 DBX131140:DBX131149 DLT131140:DLT131149 DVP131140:DVP131149 EFL131140:EFL131149 EPH131140:EPH131149 EZD131140:EZD131149 FIZ131140:FIZ131149 FSV131140:FSV131149 GCR131140:GCR131149 GMN131140:GMN131149 GWJ131140:GWJ131149 HGF131140:HGF131149 HQB131140:HQB131149 HZX131140:HZX131149 IJT131140:IJT131149 ITP131140:ITP131149 JDL131140:JDL131149 JNH131140:JNH131149 JXD131140:JXD131149 KGZ131140:KGZ131149 KQV131140:KQV131149 LAR131140:LAR131149 LKN131140:LKN131149 LUJ131140:LUJ131149 MEF131140:MEF131149 MOB131140:MOB131149 MXX131140:MXX131149 NHT131140:NHT131149 NRP131140:NRP131149 OBL131140:OBL131149 OLH131140:OLH131149 OVD131140:OVD131149 PEZ131140:PEZ131149 POV131140:POV131149 PYR131140:PYR131149 QIN131140:QIN131149 QSJ131140:QSJ131149 RCF131140:RCF131149 RMB131140:RMB131149 RVX131140:RVX131149 SFT131140:SFT131149 SPP131140:SPP131149 SZL131140:SZL131149 TJH131140:TJH131149 TTD131140:TTD131149 UCZ131140:UCZ131149 UMV131140:UMV131149 UWR131140:UWR131149 VGN131140:VGN131149 VQJ131140:VQJ131149 WAF131140:WAF131149 WKB131140:WKB131149 WTX131140:WTX131149 D196676:E196685 HL196676:HL196685 RH196676:RH196685 ABD196676:ABD196685 AKZ196676:AKZ196685 AUV196676:AUV196685 BER196676:BER196685 BON196676:BON196685 BYJ196676:BYJ196685 CIF196676:CIF196685 CSB196676:CSB196685 DBX196676:DBX196685 DLT196676:DLT196685 DVP196676:DVP196685 EFL196676:EFL196685 EPH196676:EPH196685 EZD196676:EZD196685 FIZ196676:FIZ196685 FSV196676:FSV196685 GCR196676:GCR196685 GMN196676:GMN196685 GWJ196676:GWJ196685 HGF196676:HGF196685 HQB196676:HQB196685 HZX196676:HZX196685 IJT196676:IJT196685 ITP196676:ITP196685 JDL196676:JDL196685 JNH196676:JNH196685 JXD196676:JXD196685 KGZ196676:KGZ196685 KQV196676:KQV196685 LAR196676:LAR196685 LKN196676:LKN196685 LUJ196676:LUJ196685 MEF196676:MEF196685 MOB196676:MOB196685 MXX196676:MXX196685 NHT196676:NHT196685 NRP196676:NRP196685 OBL196676:OBL196685 OLH196676:OLH196685 OVD196676:OVD196685 PEZ196676:PEZ196685 POV196676:POV196685 PYR196676:PYR196685 QIN196676:QIN196685 QSJ196676:QSJ196685 RCF196676:RCF196685 RMB196676:RMB196685 RVX196676:RVX196685 SFT196676:SFT196685 SPP196676:SPP196685 SZL196676:SZL196685 TJH196676:TJH196685 TTD196676:TTD196685 UCZ196676:UCZ196685 UMV196676:UMV196685 UWR196676:UWR196685 VGN196676:VGN196685 VQJ196676:VQJ196685 WAF196676:WAF196685 WKB196676:WKB196685 WTX196676:WTX196685 D262212:E262221 HL262212:HL262221 RH262212:RH262221 ABD262212:ABD262221 AKZ262212:AKZ262221 AUV262212:AUV262221 BER262212:BER262221 BON262212:BON262221 BYJ262212:BYJ262221 CIF262212:CIF262221 CSB262212:CSB262221 DBX262212:DBX262221 DLT262212:DLT262221 DVP262212:DVP262221 EFL262212:EFL262221 EPH262212:EPH262221 EZD262212:EZD262221 FIZ262212:FIZ262221 FSV262212:FSV262221 GCR262212:GCR262221 GMN262212:GMN262221 GWJ262212:GWJ262221 HGF262212:HGF262221 HQB262212:HQB262221 HZX262212:HZX262221 IJT262212:IJT262221 ITP262212:ITP262221 JDL262212:JDL262221 JNH262212:JNH262221 JXD262212:JXD262221 KGZ262212:KGZ262221 KQV262212:KQV262221 LAR262212:LAR262221 LKN262212:LKN262221 LUJ262212:LUJ262221 MEF262212:MEF262221 MOB262212:MOB262221 MXX262212:MXX262221 NHT262212:NHT262221 NRP262212:NRP262221 OBL262212:OBL262221 OLH262212:OLH262221 OVD262212:OVD262221 PEZ262212:PEZ262221 POV262212:POV262221 PYR262212:PYR262221 QIN262212:QIN262221 QSJ262212:QSJ262221 RCF262212:RCF262221 RMB262212:RMB262221 RVX262212:RVX262221 SFT262212:SFT262221 SPP262212:SPP262221 SZL262212:SZL262221 TJH262212:TJH262221 TTD262212:TTD262221 UCZ262212:UCZ262221 UMV262212:UMV262221 UWR262212:UWR262221 VGN262212:VGN262221 VQJ262212:VQJ262221 WAF262212:WAF262221 WKB262212:WKB262221 WTX262212:WTX262221 D327748:E327757 HL327748:HL327757 RH327748:RH327757 ABD327748:ABD327757 AKZ327748:AKZ327757 AUV327748:AUV327757 BER327748:BER327757 BON327748:BON327757 BYJ327748:BYJ327757 CIF327748:CIF327757 CSB327748:CSB327757 DBX327748:DBX327757 DLT327748:DLT327757 DVP327748:DVP327757 EFL327748:EFL327757 EPH327748:EPH327757 EZD327748:EZD327757 FIZ327748:FIZ327757 FSV327748:FSV327757 GCR327748:GCR327757 GMN327748:GMN327757 GWJ327748:GWJ327757 HGF327748:HGF327757 HQB327748:HQB327757 HZX327748:HZX327757 IJT327748:IJT327757 ITP327748:ITP327757 JDL327748:JDL327757 JNH327748:JNH327757 JXD327748:JXD327757 KGZ327748:KGZ327757 KQV327748:KQV327757 LAR327748:LAR327757 LKN327748:LKN327757 LUJ327748:LUJ327757 MEF327748:MEF327757 MOB327748:MOB327757 MXX327748:MXX327757 NHT327748:NHT327757 NRP327748:NRP327757 OBL327748:OBL327757 OLH327748:OLH327757 OVD327748:OVD327757 PEZ327748:PEZ327757 POV327748:POV327757 PYR327748:PYR327757 QIN327748:QIN327757 QSJ327748:QSJ327757 RCF327748:RCF327757 RMB327748:RMB327757 RVX327748:RVX327757 SFT327748:SFT327757 SPP327748:SPP327757 SZL327748:SZL327757 TJH327748:TJH327757 TTD327748:TTD327757 UCZ327748:UCZ327757 UMV327748:UMV327757 UWR327748:UWR327757 VGN327748:VGN327757 VQJ327748:VQJ327757 WAF327748:WAF327757 WKB327748:WKB327757 WTX327748:WTX327757 D393284:E393293 HL393284:HL393293 RH393284:RH393293 ABD393284:ABD393293 AKZ393284:AKZ393293 AUV393284:AUV393293 BER393284:BER393293 BON393284:BON393293 BYJ393284:BYJ393293 CIF393284:CIF393293 CSB393284:CSB393293 DBX393284:DBX393293 DLT393284:DLT393293 DVP393284:DVP393293 EFL393284:EFL393293 EPH393284:EPH393293 EZD393284:EZD393293 FIZ393284:FIZ393293 FSV393284:FSV393293 GCR393284:GCR393293 GMN393284:GMN393293 GWJ393284:GWJ393293 HGF393284:HGF393293 HQB393284:HQB393293 HZX393284:HZX393293 IJT393284:IJT393293 ITP393284:ITP393293 JDL393284:JDL393293 JNH393284:JNH393293 JXD393284:JXD393293 KGZ393284:KGZ393293 KQV393284:KQV393293 LAR393284:LAR393293 LKN393284:LKN393293 LUJ393284:LUJ393293 MEF393284:MEF393293 MOB393284:MOB393293 MXX393284:MXX393293 NHT393284:NHT393293 NRP393284:NRP393293 OBL393284:OBL393293 OLH393284:OLH393293 OVD393284:OVD393293 PEZ393284:PEZ393293 POV393284:POV393293 PYR393284:PYR393293 QIN393284:QIN393293 QSJ393284:QSJ393293 RCF393284:RCF393293 RMB393284:RMB393293 RVX393284:RVX393293 SFT393284:SFT393293 SPP393284:SPP393293 SZL393284:SZL393293 TJH393284:TJH393293 TTD393284:TTD393293 UCZ393284:UCZ393293 UMV393284:UMV393293 UWR393284:UWR393293 VGN393284:VGN393293 VQJ393284:VQJ393293 WAF393284:WAF393293 WKB393284:WKB393293 WTX393284:WTX393293 D458820:E458829 HL458820:HL458829 RH458820:RH458829 ABD458820:ABD458829 AKZ458820:AKZ458829 AUV458820:AUV458829 BER458820:BER458829 BON458820:BON458829 BYJ458820:BYJ458829 CIF458820:CIF458829 CSB458820:CSB458829 DBX458820:DBX458829 DLT458820:DLT458829 DVP458820:DVP458829 EFL458820:EFL458829 EPH458820:EPH458829 EZD458820:EZD458829 FIZ458820:FIZ458829 FSV458820:FSV458829 GCR458820:GCR458829 GMN458820:GMN458829 GWJ458820:GWJ458829 HGF458820:HGF458829 HQB458820:HQB458829 HZX458820:HZX458829 IJT458820:IJT458829 ITP458820:ITP458829 JDL458820:JDL458829 JNH458820:JNH458829 JXD458820:JXD458829 KGZ458820:KGZ458829 KQV458820:KQV458829 LAR458820:LAR458829 LKN458820:LKN458829 LUJ458820:LUJ458829 MEF458820:MEF458829 MOB458820:MOB458829 MXX458820:MXX458829 NHT458820:NHT458829 NRP458820:NRP458829 OBL458820:OBL458829 OLH458820:OLH458829 OVD458820:OVD458829 PEZ458820:PEZ458829 POV458820:POV458829 PYR458820:PYR458829 QIN458820:QIN458829 QSJ458820:QSJ458829 RCF458820:RCF458829 RMB458820:RMB458829 RVX458820:RVX458829 SFT458820:SFT458829 SPP458820:SPP458829 SZL458820:SZL458829 TJH458820:TJH458829 TTD458820:TTD458829 UCZ458820:UCZ458829 UMV458820:UMV458829 UWR458820:UWR458829 VGN458820:VGN458829 VQJ458820:VQJ458829 WAF458820:WAF458829 WKB458820:WKB458829 WTX458820:WTX458829 D524356:E524365 HL524356:HL524365 RH524356:RH524365 ABD524356:ABD524365 AKZ524356:AKZ524365 AUV524356:AUV524365 BER524356:BER524365 BON524356:BON524365 BYJ524356:BYJ524365 CIF524356:CIF524365 CSB524356:CSB524365 DBX524356:DBX524365 DLT524356:DLT524365 DVP524356:DVP524365 EFL524356:EFL524365 EPH524356:EPH524365 EZD524356:EZD524365 FIZ524356:FIZ524365 FSV524356:FSV524365 GCR524356:GCR524365 GMN524356:GMN524365 GWJ524356:GWJ524365 HGF524356:HGF524365 HQB524356:HQB524365 HZX524356:HZX524365 IJT524356:IJT524365 ITP524356:ITP524365 JDL524356:JDL524365 JNH524356:JNH524365 JXD524356:JXD524365 KGZ524356:KGZ524365 KQV524356:KQV524365 LAR524356:LAR524365 LKN524356:LKN524365 LUJ524356:LUJ524365 MEF524356:MEF524365 MOB524356:MOB524365 MXX524356:MXX524365 NHT524356:NHT524365 NRP524356:NRP524365 OBL524356:OBL524365 OLH524356:OLH524365 OVD524356:OVD524365 PEZ524356:PEZ524365 POV524356:POV524365 PYR524356:PYR524365 QIN524356:QIN524365 QSJ524356:QSJ524365 RCF524356:RCF524365 RMB524356:RMB524365 RVX524356:RVX524365 SFT524356:SFT524365 SPP524356:SPP524365 SZL524356:SZL524365 TJH524356:TJH524365 TTD524356:TTD524365 UCZ524356:UCZ524365 UMV524356:UMV524365 UWR524356:UWR524365 VGN524356:VGN524365 VQJ524356:VQJ524365 WAF524356:WAF524365 WKB524356:WKB524365 WTX524356:WTX524365 D589892:E589901 HL589892:HL589901 RH589892:RH589901 ABD589892:ABD589901 AKZ589892:AKZ589901 AUV589892:AUV589901 BER589892:BER589901 BON589892:BON589901 BYJ589892:BYJ589901 CIF589892:CIF589901 CSB589892:CSB589901 DBX589892:DBX589901 DLT589892:DLT589901 DVP589892:DVP589901 EFL589892:EFL589901 EPH589892:EPH589901 EZD589892:EZD589901 FIZ589892:FIZ589901 FSV589892:FSV589901 GCR589892:GCR589901 GMN589892:GMN589901 GWJ589892:GWJ589901 HGF589892:HGF589901 HQB589892:HQB589901 HZX589892:HZX589901 IJT589892:IJT589901 ITP589892:ITP589901 JDL589892:JDL589901 JNH589892:JNH589901 JXD589892:JXD589901 KGZ589892:KGZ589901 KQV589892:KQV589901 LAR589892:LAR589901 LKN589892:LKN589901 LUJ589892:LUJ589901 MEF589892:MEF589901 MOB589892:MOB589901 MXX589892:MXX589901 NHT589892:NHT589901 NRP589892:NRP589901 OBL589892:OBL589901 OLH589892:OLH589901 OVD589892:OVD589901 PEZ589892:PEZ589901 POV589892:POV589901 PYR589892:PYR589901 QIN589892:QIN589901 QSJ589892:QSJ589901 RCF589892:RCF589901 RMB589892:RMB589901 RVX589892:RVX589901 SFT589892:SFT589901 SPP589892:SPP589901 SZL589892:SZL589901 TJH589892:TJH589901 TTD589892:TTD589901 UCZ589892:UCZ589901 UMV589892:UMV589901 UWR589892:UWR589901 VGN589892:VGN589901 VQJ589892:VQJ589901 WAF589892:WAF589901 WKB589892:WKB589901 WTX589892:WTX589901 D655428:E655437 HL655428:HL655437 RH655428:RH655437 ABD655428:ABD655437 AKZ655428:AKZ655437 AUV655428:AUV655437 BER655428:BER655437 BON655428:BON655437 BYJ655428:BYJ655437 CIF655428:CIF655437 CSB655428:CSB655437 DBX655428:DBX655437 DLT655428:DLT655437 DVP655428:DVP655437 EFL655428:EFL655437 EPH655428:EPH655437 EZD655428:EZD655437 FIZ655428:FIZ655437 FSV655428:FSV655437 GCR655428:GCR655437 GMN655428:GMN655437 GWJ655428:GWJ655437 HGF655428:HGF655437 HQB655428:HQB655437 HZX655428:HZX655437 IJT655428:IJT655437 ITP655428:ITP655437 JDL655428:JDL655437 JNH655428:JNH655437 JXD655428:JXD655437 KGZ655428:KGZ655437 KQV655428:KQV655437 LAR655428:LAR655437 LKN655428:LKN655437 LUJ655428:LUJ655437 MEF655428:MEF655437 MOB655428:MOB655437 MXX655428:MXX655437 NHT655428:NHT655437 NRP655428:NRP655437 OBL655428:OBL655437 OLH655428:OLH655437 OVD655428:OVD655437 PEZ655428:PEZ655437 POV655428:POV655437 PYR655428:PYR655437 QIN655428:QIN655437 QSJ655428:QSJ655437 RCF655428:RCF655437 RMB655428:RMB655437 RVX655428:RVX655437 SFT655428:SFT655437 SPP655428:SPP655437 SZL655428:SZL655437 TJH655428:TJH655437 TTD655428:TTD655437 UCZ655428:UCZ655437 UMV655428:UMV655437 UWR655428:UWR655437 VGN655428:VGN655437 VQJ655428:VQJ655437 WAF655428:WAF655437 WKB655428:WKB655437 WTX655428:WTX655437 D720964:E720973 HL720964:HL720973 RH720964:RH720973 ABD720964:ABD720973 AKZ720964:AKZ720973 AUV720964:AUV720973 BER720964:BER720973 BON720964:BON720973 BYJ720964:BYJ720973 CIF720964:CIF720973 CSB720964:CSB720973 DBX720964:DBX720973 DLT720964:DLT720973 DVP720964:DVP720973 EFL720964:EFL720973 EPH720964:EPH720973 EZD720964:EZD720973 FIZ720964:FIZ720973 FSV720964:FSV720973 GCR720964:GCR720973 GMN720964:GMN720973 GWJ720964:GWJ720973 HGF720964:HGF720973 HQB720964:HQB720973 HZX720964:HZX720973 IJT720964:IJT720973 ITP720964:ITP720973 JDL720964:JDL720973 JNH720964:JNH720973 JXD720964:JXD720973 KGZ720964:KGZ720973 KQV720964:KQV720973 LAR720964:LAR720973 LKN720964:LKN720973 LUJ720964:LUJ720973 MEF720964:MEF720973 MOB720964:MOB720973 MXX720964:MXX720973 NHT720964:NHT720973 NRP720964:NRP720973 OBL720964:OBL720973 OLH720964:OLH720973 OVD720964:OVD720973 PEZ720964:PEZ720973 POV720964:POV720973 PYR720964:PYR720973 QIN720964:QIN720973 QSJ720964:QSJ720973 RCF720964:RCF720973 RMB720964:RMB720973 RVX720964:RVX720973 SFT720964:SFT720973 SPP720964:SPP720973 SZL720964:SZL720973 TJH720964:TJH720973 TTD720964:TTD720973 UCZ720964:UCZ720973 UMV720964:UMV720973 UWR720964:UWR720973 VGN720964:VGN720973 VQJ720964:VQJ720973 WAF720964:WAF720973 WKB720964:WKB720973 WTX720964:WTX720973 D786500:E786509 HL786500:HL786509 RH786500:RH786509 ABD786500:ABD786509 AKZ786500:AKZ786509 AUV786500:AUV786509 BER786500:BER786509 BON786500:BON786509 BYJ786500:BYJ786509 CIF786500:CIF786509 CSB786500:CSB786509 DBX786500:DBX786509 DLT786500:DLT786509 DVP786500:DVP786509 EFL786500:EFL786509 EPH786500:EPH786509 EZD786500:EZD786509 FIZ786500:FIZ786509 FSV786500:FSV786509 GCR786500:GCR786509 GMN786500:GMN786509 GWJ786500:GWJ786509 HGF786500:HGF786509 HQB786500:HQB786509 HZX786500:HZX786509 IJT786500:IJT786509 ITP786500:ITP786509 JDL786500:JDL786509 JNH786500:JNH786509 JXD786500:JXD786509 KGZ786500:KGZ786509 KQV786500:KQV786509 LAR786500:LAR786509 LKN786500:LKN786509 LUJ786500:LUJ786509 MEF786500:MEF786509 MOB786500:MOB786509 MXX786500:MXX786509 NHT786500:NHT786509 NRP786500:NRP786509 OBL786500:OBL786509 OLH786500:OLH786509 OVD786500:OVD786509 PEZ786500:PEZ786509 POV786500:POV786509 PYR786500:PYR786509 QIN786500:QIN786509 QSJ786500:QSJ786509 RCF786500:RCF786509 RMB786500:RMB786509 RVX786500:RVX786509 SFT786500:SFT786509 SPP786500:SPP786509 SZL786500:SZL786509 TJH786500:TJH786509 TTD786500:TTD786509 UCZ786500:UCZ786509 UMV786500:UMV786509 UWR786500:UWR786509 VGN786500:VGN786509 VQJ786500:VQJ786509 WAF786500:WAF786509 WKB786500:WKB786509 WTX786500:WTX786509 D852036:E852045 HL852036:HL852045 RH852036:RH852045 ABD852036:ABD852045 AKZ852036:AKZ852045 AUV852036:AUV852045 BER852036:BER852045 BON852036:BON852045 BYJ852036:BYJ852045 CIF852036:CIF852045 CSB852036:CSB852045 DBX852036:DBX852045 DLT852036:DLT852045 DVP852036:DVP852045 EFL852036:EFL852045 EPH852036:EPH852045 EZD852036:EZD852045 FIZ852036:FIZ852045 FSV852036:FSV852045 GCR852036:GCR852045 GMN852036:GMN852045 GWJ852036:GWJ852045 HGF852036:HGF852045 HQB852036:HQB852045 HZX852036:HZX852045 IJT852036:IJT852045 ITP852036:ITP852045 JDL852036:JDL852045 JNH852036:JNH852045 JXD852036:JXD852045 KGZ852036:KGZ852045 KQV852036:KQV852045 LAR852036:LAR852045 LKN852036:LKN852045 LUJ852036:LUJ852045 MEF852036:MEF852045 MOB852036:MOB852045 MXX852036:MXX852045 NHT852036:NHT852045 NRP852036:NRP852045 OBL852036:OBL852045 OLH852036:OLH852045 OVD852036:OVD852045 PEZ852036:PEZ852045 POV852036:POV852045 PYR852036:PYR852045 QIN852036:QIN852045 QSJ852036:QSJ852045 RCF852036:RCF852045 RMB852036:RMB852045 RVX852036:RVX852045 SFT852036:SFT852045 SPP852036:SPP852045 SZL852036:SZL852045 TJH852036:TJH852045 TTD852036:TTD852045 UCZ852036:UCZ852045 UMV852036:UMV852045 UWR852036:UWR852045 VGN852036:VGN852045 VQJ852036:VQJ852045 WAF852036:WAF852045 WKB852036:WKB852045 WTX852036:WTX852045 D917572:E917581 HL917572:HL917581 RH917572:RH917581 ABD917572:ABD917581 AKZ917572:AKZ917581 AUV917572:AUV917581 BER917572:BER917581 BON917572:BON917581 BYJ917572:BYJ917581 CIF917572:CIF917581 CSB917572:CSB917581 DBX917572:DBX917581 DLT917572:DLT917581 DVP917572:DVP917581 EFL917572:EFL917581 EPH917572:EPH917581 EZD917572:EZD917581 FIZ917572:FIZ917581 FSV917572:FSV917581 GCR917572:GCR917581 GMN917572:GMN917581 GWJ917572:GWJ917581 HGF917572:HGF917581 HQB917572:HQB917581 HZX917572:HZX917581 IJT917572:IJT917581 ITP917572:ITP917581 JDL917572:JDL917581 JNH917572:JNH917581 JXD917572:JXD917581 KGZ917572:KGZ917581 KQV917572:KQV917581 LAR917572:LAR917581 LKN917572:LKN917581 LUJ917572:LUJ917581 MEF917572:MEF917581 MOB917572:MOB917581 MXX917572:MXX917581 NHT917572:NHT917581 NRP917572:NRP917581 OBL917572:OBL917581 OLH917572:OLH917581 OVD917572:OVD917581 PEZ917572:PEZ917581 POV917572:POV917581 PYR917572:PYR917581 QIN917572:QIN917581 QSJ917572:QSJ917581 RCF917572:RCF917581 RMB917572:RMB917581 RVX917572:RVX917581 SFT917572:SFT917581 SPP917572:SPP917581 SZL917572:SZL917581 TJH917572:TJH917581 TTD917572:TTD917581 UCZ917572:UCZ917581 UMV917572:UMV917581 UWR917572:UWR917581 VGN917572:VGN917581 VQJ917572:VQJ917581 WAF917572:WAF917581 WKB917572:WKB917581 WTX917572:WTX917581 D983108:E983117 HL983108:HL983117 RH983108:RH983117 ABD983108:ABD983117 AKZ983108:AKZ983117 AUV983108:AUV983117 BER983108:BER983117 BON983108:BON983117 BYJ983108:BYJ983117 CIF983108:CIF983117 CSB983108:CSB983117 DBX983108:DBX983117 DLT983108:DLT983117 DVP983108:DVP983117 EFL983108:EFL983117 EPH983108:EPH983117 EZD983108:EZD983117 FIZ983108:FIZ983117 FSV983108:FSV983117 GCR983108:GCR983117 GMN983108:GMN983117 GWJ983108:GWJ983117 HGF983108:HGF983117 HQB983108:HQB983117 HZX983108:HZX983117 IJT983108:IJT983117 ITP983108:ITP983117 JDL983108:JDL983117 JNH983108:JNH983117 JXD983108:JXD983117 KGZ983108:KGZ983117 KQV983108:KQV983117 LAR983108:LAR983117 LKN983108:LKN983117 LUJ983108:LUJ983117 MEF983108:MEF983117 MOB983108:MOB983117 MXX983108:MXX983117 NHT983108:NHT983117 NRP983108:NRP983117 OBL983108:OBL983117 OLH983108:OLH983117 OVD983108:OVD983117 PEZ983108:PEZ983117 POV983108:POV983117 PYR983108:PYR983117 QIN983108:QIN983117 QSJ983108:QSJ983117 RCF983108:RCF983117 RMB983108:RMB983117 RVX983108:RVX983117 SFT983108:SFT983117 SPP983108:SPP983117 SZL983108:SZL983117 TJH983108:TJH983117 TTD983108:TTD983117 UCZ983108:UCZ983117 UMV983108:UMV983117 UWR983108:UWR983117 VGN983108:VGN983117 VQJ983108:VQJ983117 WAF983108:WAF983117 WKB983108:WKB983117 WTX983108:WTX983117 WTW983108:WTW983123 C65604:C65619 HK65604:HK65619 RG65604:RG65619 ABC65604:ABC65619 AKY65604:AKY65619 AUU65604:AUU65619 BEQ65604:BEQ65619 BOM65604:BOM65619 BYI65604:BYI65619 CIE65604:CIE65619 CSA65604:CSA65619 DBW65604:DBW65619 DLS65604:DLS65619 DVO65604:DVO65619 EFK65604:EFK65619 EPG65604:EPG65619 EZC65604:EZC65619 FIY65604:FIY65619 FSU65604:FSU65619 GCQ65604:GCQ65619 GMM65604:GMM65619 GWI65604:GWI65619 HGE65604:HGE65619 HQA65604:HQA65619 HZW65604:HZW65619 IJS65604:IJS65619 ITO65604:ITO65619 JDK65604:JDK65619 JNG65604:JNG65619 JXC65604:JXC65619 KGY65604:KGY65619 KQU65604:KQU65619 LAQ65604:LAQ65619 LKM65604:LKM65619 LUI65604:LUI65619 MEE65604:MEE65619 MOA65604:MOA65619 MXW65604:MXW65619 NHS65604:NHS65619 NRO65604:NRO65619 OBK65604:OBK65619 OLG65604:OLG65619 OVC65604:OVC65619 PEY65604:PEY65619 POU65604:POU65619 PYQ65604:PYQ65619 QIM65604:QIM65619 QSI65604:QSI65619 RCE65604:RCE65619 RMA65604:RMA65619 RVW65604:RVW65619 SFS65604:SFS65619 SPO65604:SPO65619 SZK65604:SZK65619 TJG65604:TJG65619 TTC65604:TTC65619 UCY65604:UCY65619 UMU65604:UMU65619 UWQ65604:UWQ65619 VGM65604:VGM65619 VQI65604:VQI65619 WAE65604:WAE65619 WKA65604:WKA65619 WTW65604:WTW65619 C131140:C131155 HK131140:HK131155 RG131140:RG131155 ABC131140:ABC131155 AKY131140:AKY131155 AUU131140:AUU131155 BEQ131140:BEQ131155 BOM131140:BOM131155 BYI131140:BYI131155 CIE131140:CIE131155 CSA131140:CSA131155 DBW131140:DBW131155 DLS131140:DLS131155 DVO131140:DVO131155 EFK131140:EFK131155 EPG131140:EPG131155 EZC131140:EZC131155 FIY131140:FIY131155 FSU131140:FSU131155 GCQ131140:GCQ131155 GMM131140:GMM131155 GWI131140:GWI131155 HGE131140:HGE131155 HQA131140:HQA131155 HZW131140:HZW131155 IJS131140:IJS131155 ITO131140:ITO131155 JDK131140:JDK131155 JNG131140:JNG131155 JXC131140:JXC131155 KGY131140:KGY131155 KQU131140:KQU131155 LAQ131140:LAQ131155 LKM131140:LKM131155 LUI131140:LUI131155 MEE131140:MEE131155 MOA131140:MOA131155 MXW131140:MXW131155 NHS131140:NHS131155 NRO131140:NRO131155 OBK131140:OBK131155 OLG131140:OLG131155 OVC131140:OVC131155 PEY131140:PEY131155 POU131140:POU131155 PYQ131140:PYQ131155 QIM131140:QIM131155 QSI131140:QSI131155 RCE131140:RCE131155 RMA131140:RMA131155 RVW131140:RVW131155 SFS131140:SFS131155 SPO131140:SPO131155 SZK131140:SZK131155 TJG131140:TJG131155 TTC131140:TTC131155 UCY131140:UCY131155 UMU131140:UMU131155 UWQ131140:UWQ131155 VGM131140:VGM131155 VQI131140:VQI131155 WAE131140:WAE131155 WKA131140:WKA131155 WTW131140:WTW131155 C196676:C196691 HK196676:HK196691 RG196676:RG196691 ABC196676:ABC196691 AKY196676:AKY196691 AUU196676:AUU196691 BEQ196676:BEQ196691 BOM196676:BOM196691 BYI196676:BYI196691 CIE196676:CIE196691 CSA196676:CSA196691 DBW196676:DBW196691 DLS196676:DLS196691 DVO196676:DVO196691 EFK196676:EFK196691 EPG196676:EPG196691 EZC196676:EZC196691 FIY196676:FIY196691 FSU196676:FSU196691 GCQ196676:GCQ196691 GMM196676:GMM196691 GWI196676:GWI196691 HGE196676:HGE196691 HQA196676:HQA196691 HZW196676:HZW196691 IJS196676:IJS196691 ITO196676:ITO196691 JDK196676:JDK196691 JNG196676:JNG196691 JXC196676:JXC196691 KGY196676:KGY196691 KQU196676:KQU196691 LAQ196676:LAQ196691 LKM196676:LKM196691 LUI196676:LUI196691 MEE196676:MEE196691 MOA196676:MOA196691 MXW196676:MXW196691 NHS196676:NHS196691 NRO196676:NRO196691 OBK196676:OBK196691 OLG196676:OLG196691 OVC196676:OVC196691 PEY196676:PEY196691 POU196676:POU196691 PYQ196676:PYQ196691 QIM196676:QIM196691 QSI196676:QSI196691 RCE196676:RCE196691 RMA196676:RMA196691 RVW196676:RVW196691 SFS196676:SFS196691 SPO196676:SPO196691 SZK196676:SZK196691 TJG196676:TJG196691 TTC196676:TTC196691 UCY196676:UCY196691 UMU196676:UMU196691 UWQ196676:UWQ196691 VGM196676:VGM196691 VQI196676:VQI196691 WAE196676:WAE196691 WKA196676:WKA196691 WTW196676:WTW196691 C262212:C262227 HK262212:HK262227 RG262212:RG262227 ABC262212:ABC262227 AKY262212:AKY262227 AUU262212:AUU262227 BEQ262212:BEQ262227 BOM262212:BOM262227 BYI262212:BYI262227 CIE262212:CIE262227 CSA262212:CSA262227 DBW262212:DBW262227 DLS262212:DLS262227 DVO262212:DVO262227 EFK262212:EFK262227 EPG262212:EPG262227 EZC262212:EZC262227 FIY262212:FIY262227 FSU262212:FSU262227 GCQ262212:GCQ262227 GMM262212:GMM262227 GWI262212:GWI262227 HGE262212:HGE262227 HQA262212:HQA262227 HZW262212:HZW262227 IJS262212:IJS262227 ITO262212:ITO262227 JDK262212:JDK262227 JNG262212:JNG262227 JXC262212:JXC262227 KGY262212:KGY262227 KQU262212:KQU262227 LAQ262212:LAQ262227 LKM262212:LKM262227 LUI262212:LUI262227 MEE262212:MEE262227 MOA262212:MOA262227 MXW262212:MXW262227 NHS262212:NHS262227 NRO262212:NRO262227 OBK262212:OBK262227 OLG262212:OLG262227 OVC262212:OVC262227 PEY262212:PEY262227 POU262212:POU262227 PYQ262212:PYQ262227 QIM262212:QIM262227 QSI262212:QSI262227 RCE262212:RCE262227 RMA262212:RMA262227 RVW262212:RVW262227 SFS262212:SFS262227 SPO262212:SPO262227 SZK262212:SZK262227 TJG262212:TJG262227 TTC262212:TTC262227 UCY262212:UCY262227 UMU262212:UMU262227 UWQ262212:UWQ262227 VGM262212:VGM262227 VQI262212:VQI262227 WAE262212:WAE262227 WKA262212:WKA262227 WTW262212:WTW262227 C327748:C327763 HK327748:HK327763 RG327748:RG327763 ABC327748:ABC327763 AKY327748:AKY327763 AUU327748:AUU327763 BEQ327748:BEQ327763 BOM327748:BOM327763 BYI327748:BYI327763 CIE327748:CIE327763 CSA327748:CSA327763 DBW327748:DBW327763 DLS327748:DLS327763 DVO327748:DVO327763 EFK327748:EFK327763 EPG327748:EPG327763 EZC327748:EZC327763 FIY327748:FIY327763 FSU327748:FSU327763 GCQ327748:GCQ327763 GMM327748:GMM327763 GWI327748:GWI327763 HGE327748:HGE327763 HQA327748:HQA327763 HZW327748:HZW327763 IJS327748:IJS327763 ITO327748:ITO327763 JDK327748:JDK327763 JNG327748:JNG327763 JXC327748:JXC327763 KGY327748:KGY327763 KQU327748:KQU327763 LAQ327748:LAQ327763 LKM327748:LKM327763 LUI327748:LUI327763 MEE327748:MEE327763 MOA327748:MOA327763 MXW327748:MXW327763 NHS327748:NHS327763 NRO327748:NRO327763 OBK327748:OBK327763 OLG327748:OLG327763 OVC327748:OVC327763 PEY327748:PEY327763 POU327748:POU327763 PYQ327748:PYQ327763 QIM327748:QIM327763 QSI327748:QSI327763 RCE327748:RCE327763 RMA327748:RMA327763 RVW327748:RVW327763 SFS327748:SFS327763 SPO327748:SPO327763 SZK327748:SZK327763 TJG327748:TJG327763 TTC327748:TTC327763 UCY327748:UCY327763 UMU327748:UMU327763 UWQ327748:UWQ327763 VGM327748:VGM327763 VQI327748:VQI327763 WAE327748:WAE327763 WKA327748:WKA327763 WTW327748:WTW327763 C393284:C393299 HK393284:HK393299 RG393284:RG393299 ABC393284:ABC393299 AKY393284:AKY393299 AUU393284:AUU393299 BEQ393284:BEQ393299 BOM393284:BOM393299 BYI393284:BYI393299 CIE393284:CIE393299 CSA393284:CSA393299 DBW393284:DBW393299 DLS393284:DLS393299 DVO393284:DVO393299 EFK393284:EFK393299 EPG393284:EPG393299 EZC393284:EZC393299 FIY393284:FIY393299 FSU393284:FSU393299 GCQ393284:GCQ393299 GMM393284:GMM393299 GWI393284:GWI393299 HGE393284:HGE393299 HQA393284:HQA393299 HZW393284:HZW393299 IJS393284:IJS393299 ITO393284:ITO393299 JDK393284:JDK393299 JNG393284:JNG393299 JXC393284:JXC393299 KGY393284:KGY393299 KQU393284:KQU393299 LAQ393284:LAQ393299 LKM393284:LKM393299 LUI393284:LUI393299 MEE393284:MEE393299 MOA393284:MOA393299 MXW393284:MXW393299 NHS393284:NHS393299 NRO393284:NRO393299 OBK393284:OBK393299 OLG393284:OLG393299 OVC393284:OVC393299 PEY393284:PEY393299 POU393284:POU393299 PYQ393284:PYQ393299 QIM393284:QIM393299 QSI393284:QSI393299 RCE393284:RCE393299 RMA393284:RMA393299 RVW393284:RVW393299 SFS393284:SFS393299 SPO393284:SPO393299 SZK393284:SZK393299 TJG393284:TJG393299 TTC393284:TTC393299 UCY393284:UCY393299 UMU393284:UMU393299 UWQ393284:UWQ393299 VGM393284:VGM393299 VQI393284:VQI393299 WAE393284:WAE393299 WKA393284:WKA393299 WTW393284:WTW393299 C458820:C458835 HK458820:HK458835 RG458820:RG458835 ABC458820:ABC458835 AKY458820:AKY458835 AUU458820:AUU458835 BEQ458820:BEQ458835 BOM458820:BOM458835 BYI458820:BYI458835 CIE458820:CIE458835 CSA458820:CSA458835 DBW458820:DBW458835 DLS458820:DLS458835 DVO458820:DVO458835 EFK458820:EFK458835 EPG458820:EPG458835 EZC458820:EZC458835 FIY458820:FIY458835 FSU458820:FSU458835 GCQ458820:GCQ458835 GMM458820:GMM458835 GWI458820:GWI458835 HGE458820:HGE458835 HQA458820:HQA458835 HZW458820:HZW458835 IJS458820:IJS458835 ITO458820:ITO458835 JDK458820:JDK458835 JNG458820:JNG458835 JXC458820:JXC458835 KGY458820:KGY458835 KQU458820:KQU458835 LAQ458820:LAQ458835 LKM458820:LKM458835 LUI458820:LUI458835 MEE458820:MEE458835 MOA458820:MOA458835 MXW458820:MXW458835 NHS458820:NHS458835 NRO458820:NRO458835 OBK458820:OBK458835 OLG458820:OLG458835 OVC458820:OVC458835 PEY458820:PEY458835 POU458820:POU458835 PYQ458820:PYQ458835 QIM458820:QIM458835 QSI458820:QSI458835 RCE458820:RCE458835 RMA458820:RMA458835 RVW458820:RVW458835 SFS458820:SFS458835 SPO458820:SPO458835 SZK458820:SZK458835 TJG458820:TJG458835 TTC458820:TTC458835 UCY458820:UCY458835 UMU458820:UMU458835 UWQ458820:UWQ458835 VGM458820:VGM458835 VQI458820:VQI458835 WAE458820:WAE458835 WKA458820:WKA458835 WTW458820:WTW458835 C524356:C524371 HK524356:HK524371 RG524356:RG524371 ABC524356:ABC524371 AKY524356:AKY524371 AUU524356:AUU524371 BEQ524356:BEQ524371 BOM524356:BOM524371 BYI524356:BYI524371 CIE524356:CIE524371 CSA524356:CSA524371 DBW524356:DBW524371 DLS524356:DLS524371 DVO524356:DVO524371 EFK524356:EFK524371 EPG524356:EPG524371 EZC524356:EZC524371 FIY524356:FIY524371 FSU524356:FSU524371 GCQ524356:GCQ524371 GMM524356:GMM524371 GWI524356:GWI524371 HGE524356:HGE524371 HQA524356:HQA524371 HZW524356:HZW524371 IJS524356:IJS524371 ITO524356:ITO524371 JDK524356:JDK524371 JNG524356:JNG524371 JXC524356:JXC524371 KGY524356:KGY524371 KQU524356:KQU524371 LAQ524356:LAQ524371 LKM524356:LKM524371 LUI524356:LUI524371 MEE524356:MEE524371 MOA524356:MOA524371 MXW524356:MXW524371 NHS524356:NHS524371 NRO524356:NRO524371 OBK524356:OBK524371 OLG524356:OLG524371 OVC524356:OVC524371 PEY524356:PEY524371 POU524356:POU524371 PYQ524356:PYQ524371 QIM524356:QIM524371 QSI524356:QSI524371 RCE524356:RCE524371 RMA524356:RMA524371 RVW524356:RVW524371 SFS524356:SFS524371 SPO524356:SPO524371 SZK524356:SZK524371 TJG524356:TJG524371 TTC524356:TTC524371 UCY524356:UCY524371 UMU524356:UMU524371 UWQ524356:UWQ524371 VGM524356:VGM524371 VQI524356:VQI524371 WAE524356:WAE524371 WKA524356:WKA524371 WTW524356:WTW524371 C589892:C589907 HK589892:HK589907 RG589892:RG589907 ABC589892:ABC589907 AKY589892:AKY589907 AUU589892:AUU589907 BEQ589892:BEQ589907 BOM589892:BOM589907 BYI589892:BYI589907 CIE589892:CIE589907 CSA589892:CSA589907 DBW589892:DBW589907 DLS589892:DLS589907 DVO589892:DVO589907 EFK589892:EFK589907 EPG589892:EPG589907 EZC589892:EZC589907 FIY589892:FIY589907 FSU589892:FSU589907 GCQ589892:GCQ589907 GMM589892:GMM589907 GWI589892:GWI589907 HGE589892:HGE589907 HQA589892:HQA589907 HZW589892:HZW589907 IJS589892:IJS589907 ITO589892:ITO589907 JDK589892:JDK589907 JNG589892:JNG589907 JXC589892:JXC589907 KGY589892:KGY589907 KQU589892:KQU589907 LAQ589892:LAQ589907 LKM589892:LKM589907 LUI589892:LUI589907 MEE589892:MEE589907 MOA589892:MOA589907 MXW589892:MXW589907 NHS589892:NHS589907 NRO589892:NRO589907 OBK589892:OBK589907 OLG589892:OLG589907 OVC589892:OVC589907 PEY589892:PEY589907 POU589892:POU589907 PYQ589892:PYQ589907 QIM589892:QIM589907 QSI589892:QSI589907 RCE589892:RCE589907 RMA589892:RMA589907 RVW589892:RVW589907 SFS589892:SFS589907 SPO589892:SPO589907 SZK589892:SZK589907 TJG589892:TJG589907 TTC589892:TTC589907 UCY589892:UCY589907 UMU589892:UMU589907 UWQ589892:UWQ589907 VGM589892:VGM589907 VQI589892:VQI589907 WAE589892:WAE589907 WKA589892:WKA589907 WTW589892:WTW589907 C655428:C655443 HK655428:HK655443 RG655428:RG655443 ABC655428:ABC655443 AKY655428:AKY655443 AUU655428:AUU655443 BEQ655428:BEQ655443 BOM655428:BOM655443 BYI655428:BYI655443 CIE655428:CIE655443 CSA655428:CSA655443 DBW655428:DBW655443 DLS655428:DLS655443 DVO655428:DVO655443 EFK655428:EFK655443 EPG655428:EPG655443 EZC655428:EZC655443 FIY655428:FIY655443 FSU655428:FSU655443 GCQ655428:GCQ655443 GMM655428:GMM655443 GWI655428:GWI655443 HGE655428:HGE655443 HQA655428:HQA655443 HZW655428:HZW655443 IJS655428:IJS655443 ITO655428:ITO655443 JDK655428:JDK655443 JNG655428:JNG655443 JXC655428:JXC655443 KGY655428:KGY655443 KQU655428:KQU655443 LAQ655428:LAQ655443 LKM655428:LKM655443 LUI655428:LUI655443 MEE655428:MEE655443 MOA655428:MOA655443 MXW655428:MXW655443 NHS655428:NHS655443 NRO655428:NRO655443 OBK655428:OBK655443 OLG655428:OLG655443 OVC655428:OVC655443 PEY655428:PEY655443 POU655428:POU655443 PYQ655428:PYQ655443 QIM655428:QIM655443 QSI655428:QSI655443 RCE655428:RCE655443 RMA655428:RMA655443 RVW655428:RVW655443 SFS655428:SFS655443 SPO655428:SPO655443 SZK655428:SZK655443 TJG655428:TJG655443 TTC655428:TTC655443 UCY655428:UCY655443 UMU655428:UMU655443 UWQ655428:UWQ655443 VGM655428:VGM655443 VQI655428:VQI655443 WAE655428:WAE655443 WKA655428:WKA655443 WTW655428:WTW655443 C720964:C720979 HK720964:HK720979 RG720964:RG720979 ABC720964:ABC720979 AKY720964:AKY720979 AUU720964:AUU720979 BEQ720964:BEQ720979 BOM720964:BOM720979 BYI720964:BYI720979 CIE720964:CIE720979 CSA720964:CSA720979 DBW720964:DBW720979 DLS720964:DLS720979 DVO720964:DVO720979 EFK720964:EFK720979 EPG720964:EPG720979 EZC720964:EZC720979 FIY720964:FIY720979 FSU720964:FSU720979 GCQ720964:GCQ720979 GMM720964:GMM720979 GWI720964:GWI720979 HGE720964:HGE720979 HQA720964:HQA720979 HZW720964:HZW720979 IJS720964:IJS720979 ITO720964:ITO720979 JDK720964:JDK720979 JNG720964:JNG720979 JXC720964:JXC720979 KGY720964:KGY720979 KQU720964:KQU720979 LAQ720964:LAQ720979 LKM720964:LKM720979 LUI720964:LUI720979 MEE720964:MEE720979 MOA720964:MOA720979 MXW720964:MXW720979 NHS720964:NHS720979 NRO720964:NRO720979 OBK720964:OBK720979 OLG720964:OLG720979 OVC720964:OVC720979 PEY720964:PEY720979 POU720964:POU720979 PYQ720964:PYQ720979 QIM720964:QIM720979 QSI720964:QSI720979 RCE720964:RCE720979 RMA720964:RMA720979 RVW720964:RVW720979 SFS720964:SFS720979 SPO720964:SPO720979 SZK720964:SZK720979 TJG720964:TJG720979 TTC720964:TTC720979 UCY720964:UCY720979 UMU720964:UMU720979 UWQ720964:UWQ720979 VGM720964:VGM720979 VQI720964:VQI720979 WAE720964:WAE720979 WKA720964:WKA720979 WTW720964:WTW720979 C786500:C786515 HK786500:HK786515 RG786500:RG786515 ABC786500:ABC786515 AKY786500:AKY786515 AUU786500:AUU786515 BEQ786500:BEQ786515 BOM786500:BOM786515 BYI786500:BYI786515 CIE786500:CIE786515 CSA786500:CSA786515 DBW786500:DBW786515 DLS786500:DLS786515 DVO786500:DVO786515 EFK786500:EFK786515 EPG786500:EPG786515 EZC786500:EZC786515 FIY786500:FIY786515 FSU786500:FSU786515 GCQ786500:GCQ786515 GMM786500:GMM786515 GWI786500:GWI786515 HGE786500:HGE786515 HQA786500:HQA786515 HZW786500:HZW786515 IJS786500:IJS786515 ITO786500:ITO786515 JDK786500:JDK786515 JNG786500:JNG786515 JXC786500:JXC786515 KGY786500:KGY786515 KQU786500:KQU786515 LAQ786500:LAQ786515 LKM786500:LKM786515 LUI786500:LUI786515 MEE786500:MEE786515 MOA786500:MOA786515 MXW786500:MXW786515 NHS786500:NHS786515 NRO786500:NRO786515 OBK786500:OBK786515 OLG786500:OLG786515 OVC786500:OVC786515 PEY786500:PEY786515 POU786500:POU786515 PYQ786500:PYQ786515 QIM786500:QIM786515 QSI786500:QSI786515 RCE786500:RCE786515 RMA786500:RMA786515 RVW786500:RVW786515 SFS786500:SFS786515 SPO786500:SPO786515 SZK786500:SZK786515 TJG786500:TJG786515 TTC786500:TTC786515 UCY786500:UCY786515 UMU786500:UMU786515 UWQ786500:UWQ786515 VGM786500:VGM786515 VQI786500:VQI786515 WAE786500:WAE786515 WKA786500:WKA786515 WTW786500:WTW786515 C852036:C852051 HK852036:HK852051 RG852036:RG852051 ABC852036:ABC852051 AKY852036:AKY852051 AUU852036:AUU852051 BEQ852036:BEQ852051 BOM852036:BOM852051 BYI852036:BYI852051 CIE852036:CIE852051 CSA852036:CSA852051 DBW852036:DBW852051 DLS852036:DLS852051 DVO852036:DVO852051 EFK852036:EFK852051 EPG852036:EPG852051 EZC852036:EZC852051 FIY852036:FIY852051 FSU852036:FSU852051 GCQ852036:GCQ852051 GMM852036:GMM852051 GWI852036:GWI852051 HGE852036:HGE852051 HQA852036:HQA852051 HZW852036:HZW852051 IJS852036:IJS852051 ITO852036:ITO852051 JDK852036:JDK852051 JNG852036:JNG852051 JXC852036:JXC852051 KGY852036:KGY852051 KQU852036:KQU852051 LAQ852036:LAQ852051 LKM852036:LKM852051 LUI852036:LUI852051 MEE852036:MEE852051 MOA852036:MOA852051 MXW852036:MXW852051 NHS852036:NHS852051 NRO852036:NRO852051 OBK852036:OBK852051 OLG852036:OLG852051 OVC852036:OVC852051 PEY852036:PEY852051 POU852036:POU852051 PYQ852036:PYQ852051 QIM852036:QIM852051 QSI852036:QSI852051 RCE852036:RCE852051 RMA852036:RMA852051 RVW852036:RVW852051 SFS852036:SFS852051 SPO852036:SPO852051 SZK852036:SZK852051 TJG852036:TJG852051 TTC852036:TTC852051 UCY852036:UCY852051 UMU852036:UMU852051 UWQ852036:UWQ852051 VGM852036:VGM852051 VQI852036:VQI852051 WAE852036:WAE852051 WKA852036:WKA852051 WTW852036:WTW852051 C917572:C917587 HK917572:HK917587 RG917572:RG917587 ABC917572:ABC917587 AKY917572:AKY917587 AUU917572:AUU917587 BEQ917572:BEQ917587 BOM917572:BOM917587 BYI917572:BYI917587 CIE917572:CIE917587 CSA917572:CSA917587 DBW917572:DBW917587 DLS917572:DLS917587 DVO917572:DVO917587 EFK917572:EFK917587 EPG917572:EPG917587 EZC917572:EZC917587 FIY917572:FIY917587 FSU917572:FSU917587 GCQ917572:GCQ917587 GMM917572:GMM917587 GWI917572:GWI917587 HGE917572:HGE917587 HQA917572:HQA917587 HZW917572:HZW917587 IJS917572:IJS917587 ITO917572:ITO917587 JDK917572:JDK917587 JNG917572:JNG917587 JXC917572:JXC917587 KGY917572:KGY917587 KQU917572:KQU917587 LAQ917572:LAQ917587 LKM917572:LKM917587 LUI917572:LUI917587 MEE917572:MEE917587 MOA917572:MOA917587 MXW917572:MXW917587 NHS917572:NHS917587 NRO917572:NRO917587 OBK917572:OBK917587 OLG917572:OLG917587 OVC917572:OVC917587 PEY917572:PEY917587 POU917572:POU917587 PYQ917572:PYQ917587 QIM917572:QIM917587 QSI917572:QSI917587 RCE917572:RCE917587 RMA917572:RMA917587 RVW917572:RVW917587 SFS917572:SFS917587 SPO917572:SPO917587 SZK917572:SZK917587 TJG917572:TJG917587 TTC917572:TTC917587 UCY917572:UCY917587 UMU917572:UMU917587 UWQ917572:UWQ917587 VGM917572:VGM917587 VQI917572:VQI917587 WAE917572:WAE917587 WKA917572:WKA917587 WTW917572:WTW917587 C983108:C983123 HK983108:HK983123 RG983108:RG983123 ABC983108:ABC983123 AKY983108:AKY983123 AUU983108:AUU983123 BEQ983108:BEQ983123 BOM983108:BOM983123 BYI983108:BYI983123 CIE983108:CIE983123 CSA983108:CSA983123 DBW983108:DBW983123 DLS983108:DLS983123 DVO983108:DVO983123 EFK983108:EFK983123 EPG983108:EPG983123 EZC983108:EZC983123 FIY983108:FIY983123 FSU983108:FSU983123 GCQ983108:GCQ983123 GMM983108:GMM983123 GWI983108:GWI983123 HGE983108:HGE983123 HQA983108:HQA983123 HZW983108:HZW983123 IJS983108:IJS983123 ITO983108:ITO983123 JDK983108:JDK983123 JNG983108:JNG983123 JXC983108:JXC983123 KGY983108:KGY983123 KQU983108:KQU983123 LAQ983108:LAQ983123 LKM983108:LKM983123 LUI983108:LUI983123 MEE983108:MEE983123 MOA983108:MOA983123 MXW983108:MXW983123 NHS983108:NHS983123 NRO983108:NRO983123 OBK983108:OBK983123 OLG983108:OLG983123 OVC983108:OVC983123 PEY983108:PEY983123 POU983108:POU983123 PYQ983108:PYQ983123 QIM983108:QIM983123 QSI983108:QSI983123 RCE983108:RCE983123 RMA983108:RMA983123 RVW983108:RVW983123 SFS983108:SFS983123 SPO983108:SPO983123 SZK983108:SZK983123 TJG983108:TJG983123 TTC983108:TTC983123 UCY983108:UCY983123 UMU983108:UMU983123 UWQ983108:UWQ983123 VGM983108:VGM983123 VQI983108:VQI983123 WSV54:WSV105 GK54:GK83 QG54:QG83 AAC54:AAC83 AJY54:AJY83 ATU54:ATU83 BDQ54:BDQ83 BNM54:BNM83 BXI54:BXI83 CHE54:CHE83 CRA54:CRA83 DAW54:DAW83 DKS54:DKS83 DUO54:DUO83 EEK54:EEK83 EOG54:EOG83 EYC54:EYC83 FHY54:FHY83 FRU54:FRU83 GBQ54:GBQ83 GLM54:GLM83 GVI54:GVI83 HFE54:HFE83 HPA54:HPA83 HYW54:HYW83 IIS54:IIS83 ISO54:ISO83 JCK54:JCK83 JMG54:JMG83 JWC54:JWC83 KFY54:KFY83 KPU54:KPU83 KZQ54:KZQ83 LJM54:LJM83 LTI54:LTI83 MDE54:MDE83 MNA54:MNA83 MWW54:MWW83 NGS54:NGS83 NQO54:NQO83 OAK54:OAK83 OKG54:OKG83 OUC54:OUC83 PDY54:PDY83 PNU54:PNU83 PXQ54:PXQ83 QHM54:QHM83 QRI54:QRI83 RBE54:RBE83 RLA54:RLA83 RUW54:RUW83 SES54:SES83 SOO54:SOO83 SYK54:SYK83 TIG54:TIG83 TSC54:TSC83 UBY54:UBY83 ULU54:ULU83 UVQ54:UVQ83 VFM54:VFM83 VPI54:VPI83 VZE54:VZE83 WJA54:WJA83 WSW54:WSW83 GJ54:GJ105 QF54:QF105 AAB54:AAB105 AJX54:AJX105 ATT54:ATT105 BDP54:BDP105 BNL54:BNL105 BXH54:BXH105 CHD54:CHD105 CQZ54:CQZ105 DAV54:DAV105 DKR54:DKR105 DUN54:DUN105 EEJ54:EEJ105 EOF54:EOF105 EYB54:EYB105 FHX54:FHX105 FRT54:FRT105 GBP54:GBP105 GLL54:GLL105 GVH54:GVH105 HFD54:HFD105 HOZ54:HOZ105 HYV54:HYV105 IIR54:IIR105 ISN54:ISN105 JCJ54:JCJ105 JMF54:JMF105 JWB54:JWB105 KFX54:KFX105 KPT54:KPT105 KZP54:KZP105 LJL54:LJL105 LTH54:LTH105 MDD54:MDD105 MMZ54:MMZ105 MWV54:MWV105 NGR54:NGR105 NQN54:NQN105 OAJ54:OAJ105 OKF54:OKF105 OUB54:OUB105 PDX54:PDX105 PNT54:PNT105 PXP54:PXP105 QHL54:QHL105 QRH54:QRH105 RBD54:RBD105 RKZ54:RKZ105 RUV54:RUV105 SER54:SER105 SON54:SON105 SYJ54:SYJ105 TIF54:TIF105 TSB54:TSB105 UBX54:UBX105 ULT54:ULT105 UVP54:UVP105 VFL54:VFL105 VPH54:VPH105 VZD54:VZD105 WIZ54:WIZ105 GJ18:GK53 WSV18:WSW53 WIZ18:WJA53 VZD18:VZE53 VPH18:VPI53 VFL18:VFM53 UVP18:UVQ53 ULT18:ULU53 UBX18:UBY53 TSB18:TSC53 TIF18:TIG53 SYJ18:SYK53 SON18:SOO53 SER18:SES53 RUV18:RUW53 RKZ18:RLA53 RBD18:RBE53 QRH18:QRI53 QHL18:QHM53 PXP18:PXQ53 PNT18:PNU53 PDX18:PDY53 OUB18:OUC53 OKF18:OKG53 OAJ18:OAK53 NQN18:NQO53 NGR18:NGS53 MWV18:MWW53 MMZ18:MNA53 MDD18:MDE53 LTH18:LTI53 LJL18:LJM53 KZP18:KZQ53 KPT18:KPU53 KFX18:KFY53 JWB18:JWC53 JMF18:JMG53 JCJ18:JCK53 ISN18:ISO53 IIR18:IIS53 HYV18:HYW53 HOZ18:HPA53 HFD18:HFE53 GVH18:GVI53 GLL18:GLM53 GBP18:GBQ53 FRT18:FRU53 FHX18:FHY53 EYB18:EYC53 EOF18:EOG53 EEJ18:EEK53 DUN18:DUO53 DKR18:DKS53 DAV18:DAW53 CQZ18:CRA53 CHD18:CHE53 BXH18:BXI53 BNL18:BNM53 BDP18:BDQ53 ATT18:ATU53 AJX18:AJY53 AAB18:AAC53 QF18:QG53 HK13:HL17 WTW13:WTX17 WKA13:WKB17 WAE13:WAF17 VQI13:VQJ17 VGM13:VGN17 UWQ13:UWR17 UMU13:UMV17 UCY13:UCZ17 TTC13:TTD17 TJG13:TJH17 SZK13:SZL17 SPO13:SPP17 SFS13:SFT17 RVW13:RVX17 RMA13:RMB17 RCE13:RCF17 QSI13:QSJ17 QIM13:QIN17 PYQ13:PYR17 POU13:POV17 PEY13:PEZ17 OVC13:OVD17 OLG13:OLH17 OBK13:OBL17 NRO13:NRP17 NHS13:NHT17 MXW13:MXX17 MOA13:MOB17 MEE13:MEF17 LUI13:LUJ17 LKM13:LKN17 LAQ13:LAR17 KQU13:KQV17 KGY13:KGZ17 JXC13:JXD17 JNG13:JNH17 JDK13:JDL17 ITO13:ITP17 IJS13:IJT17 HZW13:HZX17 HQA13:HQB17 HGE13:HGF17 GWI13:GWJ17 GMM13:GMN17 GCQ13:GCR17 FSU13:FSV17 FIY13:FIZ17 EZC13:EZD17 EPG13:EPH17 EFK13:EFL17 DVO13:DVP17 DLS13:DLT17 DBW13:DBX17 CSA13:CSB17 CIE13:CIF17 BYI13:BYJ17 BOM13:BON17 BEQ13:BER17 AUU13:AUV17 AKY13:AKZ17 ABC13:ABD17 RG13:RH17" xr:uid="{6E4399DD-3638-2845-80FF-B98D2F1CB334}">
      <formula1>#REF!</formula1>
    </dataValidation>
    <dataValidation type="list" allowBlank="1" showInputMessage="1" showErrorMessage="1" sqref="C61 C157:C158 C133 C123 C149 C110 C107 C94 C82 C78" xr:uid="{CA078AE8-A9B1-C247-92CB-D5432B2FA7E2}">
      <formula1>#REF!</formula1>
    </dataValidation>
  </dataValidations>
  <printOptions horizontalCentered="1"/>
  <pageMargins left="0.25" right="0.25" top="0.75" bottom="0.75" header="0.3" footer="0.3"/>
  <pageSetup scale="39" orientation="landscape" horizontalDpi="0" verticalDpi="0"/>
  <headerFooter>
    <oddHeader>&amp;C&amp;"Calibri,Normal"&amp;K000000ANEXO ACUERDO Nº 014 DEL 6 DE AGOSTO DE 2020
ESE HOSPITAL DE LA VEGA</oddHeader>
    <oddFooter>&amp;L&amp;"Calibri,Normal"&amp;K000000
Dra Viviana Marcela Clavijo
Gerente</oddFooter>
  </headerFooter>
  <rowBreaks count="2" manualBreakCount="2">
    <brk id="54" max="23" man="1"/>
    <brk id="114" max="23" man="1"/>
  </rowBreaks>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AV51"/>
  <sheetViews>
    <sheetView view="pageBreakPreview" zoomScale="60" zoomScaleNormal="80" workbookViewId="0">
      <selection activeCell="H26" sqref="H26:H29"/>
    </sheetView>
  </sheetViews>
  <sheetFormatPr baseColWidth="10" defaultColWidth="11.5" defaultRowHeight="15" x14ac:dyDescent="0.2"/>
  <cols>
    <col min="1" max="1" width="39.5" style="110" bestFit="1" customWidth="1"/>
    <col min="2" max="2" width="24.83203125" style="110" customWidth="1"/>
    <col min="3" max="3" width="6.1640625" style="110" customWidth="1"/>
    <col min="4" max="4" width="31.33203125" style="110" bestFit="1" customWidth="1"/>
    <col min="5" max="5" width="11.5" style="110"/>
    <col min="6" max="6" width="16" style="110" customWidth="1"/>
    <col min="7" max="10" width="11.5" style="110" customWidth="1"/>
    <col min="11" max="11" width="9.1640625" style="110" hidden="1" customWidth="1"/>
    <col min="12" max="12" width="10.33203125" style="110" hidden="1" customWidth="1"/>
    <col min="13" max="13" width="10" style="110" hidden="1" customWidth="1"/>
    <col min="14" max="14" width="9.1640625" style="110" hidden="1" customWidth="1"/>
    <col min="15" max="15" width="10.33203125" style="110" hidden="1" customWidth="1"/>
    <col min="16" max="16" width="7.5" style="110" hidden="1" customWidth="1"/>
    <col min="17" max="17" width="9.1640625" style="110" customWidth="1"/>
    <col min="18" max="18" width="10.33203125" style="110" bestFit="1" customWidth="1"/>
    <col min="19" max="19" width="9" style="110" bestFit="1" customWidth="1"/>
    <col min="20" max="20" width="13" style="110" customWidth="1"/>
    <col min="21" max="21" width="14.83203125" style="110" customWidth="1"/>
    <col min="22" max="22" width="61.6640625" style="134" hidden="1" customWidth="1"/>
    <col min="23" max="24" width="0" style="110" hidden="1" customWidth="1"/>
    <col min="25" max="25" width="17.33203125" style="110" hidden="1" customWidth="1"/>
    <col min="26" max="26" width="18" style="110" hidden="1" customWidth="1"/>
    <col min="27" max="27" width="16.6640625" style="110" hidden="1" customWidth="1"/>
    <col min="28" max="28" width="20.5" style="110" hidden="1" customWidth="1"/>
    <col min="29" max="29" width="50.1640625" style="110" hidden="1" customWidth="1"/>
    <col min="30" max="30" width="26.33203125" style="110" hidden="1" customWidth="1"/>
    <col min="31" max="31" width="17.33203125" style="110" hidden="1" customWidth="1"/>
    <col min="32" max="32" width="18" style="110" hidden="1" customWidth="1"/>
    <col min="33" max="33" width="16.6640625" style="110" hidden="1" customWidth="1"/>
    <col min="34" max="34" width="20.5" style="110" hidden="1" customWidth="1"/>
    <col min="35" max="35" width="50.1640625" style="110" hidden="1" customWidth="1"/>
    <col min="36" max="36" width="26.33203125" style="110" hidden="1" customWidth="1"/>
    <col min="37" max="37" width="11.33203125" style="110" hidden="1" customWidth="1"/>
    <col min="38" max="38" width="11.5" style="110" hidden="1" customWidth="1"/>
    <col min="39" max="39" width="26.6640625" style="110" hidden="1" customWidth="1"/>
    <col min="40" max="48" width="0" style="110" hidden="1" customWidth="1"/>
    <col min="49" max="16384" width="11.5" style="110"/>
  </cols>
  <sheetData>
    <row r="1" spans="1:48" s="632" customFormat="1" ht="12.75" customHeight="1" x14ac:dyDescent="0.15">
      <c r="A1" s="1063" t="s">
        <v>0</v>
      </c>
      <c r="B1" s="1064"/>
      <c r="C1" s="1064"/>
      <c r="D1" s="1064"/>
      <c r="E1" s="1064"/>
      <c r="F1" s="1064"/>
      <c r="G1" s="1064"/>
      <c r="H1" s="1064"/>
      <c r="I1" s="1064"/>
      <c r="J1" s="1064"/>
      <c r="K1" s="1064"/>
      <c r="L1" s="1064"/>
      <c r="M1" s="1064"/>
      <c r="N1" s="1064"/>
      <c r="O1" s="1064"/>
      <c r="P1" s="1064"/>
      <c r="Q1" s="1064"/>
      <c r="R1" s="1064"/>
      <c r="S1" s="1064"/>
      <c r="T1" s="1064"/>
      <c r="U1" s="1064"/>
      <c r="V1" s="1064"/>
      <c r="W1" s="1064"/>
      <c r="X1" s="1064"/>
    </row>
    <row r="2" spans="1:48" s="632" customFormat="1" ht="13" x14ac:dyDescent="0.15">
      <c r="A2" s="1063" t="s">
        <v>1</v>
      </c>
      <c r="B2" s="1064"/>
      <c r="C2" s="1064"/>
      <c r="D2" s="1064"/>
      <c r="E2" s="1064"/>
      <c r="F2" s="1064"/>
      <c r="G2" s="1064"/>
      <c r="H2" s="1064"/>
      <c r="I2" s="1064"/>
      <c r="J2" s="1064"/>
      <c r="K2" s="1064"/>
      <c r="L2" s="1064"/>
      <c r="M2" s="1064"/>
      <c r="N2" s="1064"/>
      <c r="O2" s="1064"/>
      <c r="P2" s="1064"/>
      <c r="Q2" s="1064"/>
      <c r="R2" s="1064"/>
      <c r="S2" s="1064"/>
      <c r="T2" s="1064"/>
      <c r="U2" s="1064"/>
      <c r="V2" s="1064"/>
      <c r="W2" s="1064"/>
      <c r="X2" s="1064"/>
    </row>
    <row r="3" spans="1:48" s="632" customFormat="1" ht="12.75" customHeight="1" x14ac:dyDescent="0.15">
      <c r="A3" s="1063" t="s">
        <v>2</v>
      </c>
      <c r="B3" s="1064"/>
      <c r="C3" s="1064"/>
      <c r="D3" s="1064"/>
      <c r="E3" s="1064"/>
      <c r="F3" s="1064"/>
      <c r="G3" s="1064"/>
      <c r="H3" s="1064"/>
      <c r="I3" s="1064"/>
      <c r="J3" s="1064"/>
      <c r="K3" s="1064"/>
      <c r="L3" s="1064"/>
      <c r="M3" s="1064"/>
      <c r="N3" s="1064"/>
      <c r="O3" s="1064"/>
      <c r="P3" s="1064"/>
      <c r="Q3" s="1064"/>
      <c r="R3" s="1064"/>
      <c r="S3" s="1064"/>
      <c r="T3" s="1064"/>
      <c r="U3" s="1064"/>
      <c r="V3" s="1064"/>
      <c r="W3" s="1064"/>
      <c r="X3" s="1064"/>
    </row>
    <row r="4" spans="1:48" s="632" customFormat="1" ht="12.75" customHeight="1" x14ac:dyDescent="0.15">
      <c r="A4" s="1065" t="s">
        <v>3</v>
      </c>
      <c r="B4" s="1066"/>
      <c r="C4" s="1066"/>
      <c r="D4" s="1066"/>
      <c r="E4" s="1066"/>
      <c r="F4" s="1066"/>
      <c r="G4" s="1066"/>
      <c r="H4" s="1066"/>
      <c r="I4" s="1066"/>
      <c r="J4" s="1066"/>
      <c r="K4" s="1066"/>
      <c r="L4" s="1066"/>
      <c r="M4" s="1066"/>
      <c r="N4" s="1066"/>
      <c r="O4" s="1066"/>
      <c r="P4" s="1066"/>
      <c r="Q4" s="1066"/>
      <c r="R4" s="1066"/>
      <c r="S4" s="1066"/>
      <c r="T4" s="1066"/>
      <c r="U4" s="1066"/>
      <c r="V4" s="1066"/>
      <c r="W4" s="1066"/>
      <c r="X4" s="1066"/>
    </row>
    <row r="5" spans="1:48" s="632" customFormat="1" ht="13" x14ac:dyDescent="0.15">
      <c r="A5" s="1058" t="s">
        <v>4</v>
      </c>
      <c r="B5" s="1058"/>
      <c r="C5" s="1058"/>
      <c r="D5" s="1058"/>
      <c r="E5" s="633"/>
      <c r="F5" s="1067" t="s">
        <v>42</v>
      </c>
      <c r="G5" s="1068"/>
      <c r="H5" s="1068"/>
      <c r="I5" s="1068"/>
      <c r="J5" s="1068"/>
      <c r="K5" s="1068"/>
      <c r="L5" s="1068"/>
      <c r="M5" s="1068"/>
      <c r="N5" s="1068"/>
      <c r="O5" s="1068"/>
      <c r="P5" s="1068"/>
      <c r="Q5" s="1068"/>
      <c r="R5" s="1068"/>
      <c r="S5" s="1068"/>
      <c r="T5" s="1068"/>
      <c r="U5" s="1068"/>
      <c r="V5" s="1068"/>
      <c r="W5" s="1068"/>
      <c r="X5" s="1068"/>
    </row>
    <row r="6" spans="1:48" s="632" customFormat="1" ht="13" x14ac:dyDescent="0.15">
      <c r="A6" s="1058" t="s">
        <v>5</v>
      </c>
      <c r="B6" s="1058"/>
      <c r="C6" s="1058"/>
      <c r="D6" s="1058"/>
      <c r="E6" s="633"/>
      <c r="F6" s="1059">
        <v>2540203113</v>
      </c>
      <c r="G6" s="1060"/>
      <c r="H6" s="1060"/>
      <c r="I6" s="1060"/>
      <c r="J6" s="1060"/>
      <c r="K6" s="1060"/>
      <c r="L6" s="1060"/>
      <c r="M6" s="1060"/>
      <c r="N6" s="1060"/>
      <c r="O6" s="1060"/>
      <c r="P6" s="1060"/>
      <c r="Q6" s="1060"/>
      <c r="R6" s="1060"/>
      <c r="S6" s="1060"/>
      <c r="T6" s="1060"/>
      <c r="U6" s="1060"/>
      <c r="V6" s="1060"/>
      <c r="W6" s="1060"/>
      <c r="X6" s="1060"/>
    </row>
    <row r="7" spans="1:48" s="632" customFormat="1" ht="13" x14ac:dyDescent="0.15">
      <c r="A7" s="1058" t="s">
        <v>6</v>
      </c>
      <c r="B7" s="1058"/>
      <c r="C7" s="1058"/>
      <c r="D7" s="1058"/>
      <c r="E7" s="633"/>
      <c r="F7" s="1061" t="s">
        <v>697</v>
      </c>
      <c r="G7" s="1062"/>
      <c r="H7" s="1062"/>
      <c r="I7" s="1062"/>
      <c r="J7" s="1062"/>
      <c r="K7" s="1062"/>
      <c r="L7" s="1062"/>
      <c r="M7" s="1062"/>
      <c r="N7" s="1062"/>
      <c r="O7" s="1062"/>
      <c r="P7" s="1062"/>
      <c r="Q7" s="1062"/>
      <c r="R7" s="1062"/>
      <c r="S7" s="1062"/>
      <c r="T7" s="1062"/>
      <c r="U7" s="1062"/>
      <c r="V7" s="1062"/>
      <c r="W7" s="1062"/>
      <c r="X7" s="1062"/>
    </row>
    <row r="8" spans="1:48" s="632" customFormat="1" ht="12.75" customHeight="1" x14ac:dyDescent="0.15">
      <c r="A8" s="2410" t="s">
        <v>8</v>
      </c>
      <c r="B8" s="2410" t="s">
        <v>9</v>
      </c>
      <c r="C8" s="2409" t="s">
        <v>27</v>
      </c>
      <c r="D8" s="2410" t="s">
        <v>11</v>
      </c>
      <c r="E8" s="2411" t="s">
        <v>12</v>
      </c>
      <c r="F8" s="2412"/>
      <c r="G8" s="2412"/>
      <c r="H8" s="2412"/>
      <c r="I8" s="2413"/>
      <c r="J8" s="2410" t="s">
        <v>371</v>
      </c>
      <c r="K8" s="2414" t="s">
        <v>659</v>
      </c>
      <c r="L8" s="2415"/>
      <c r="M8" s="2416"/>
      <c r="N8" s="2414" t="s">
        <v>737</v>
      </c>
      <c r="O8" s="2415"/>
      <c r="P8" s="2416"/>
      <c r="Q8" s="2414" t="s">
        <v>1127</v>
      </c>
      <c r="R8" s="2415"/>
      <c r="S8" s="2416"/>
      <c r="T8" s="1775" t="s">
        <v>1246</v>
      </c>
      <c r="U8" s="1775" t="s">
        <v>656</v>
      </c>
      <c r="V8" s="2397" t="s">
        <v>60</v>
      </c>
      <c r="W8" s="2397" t="s">
        <v>31</v>
      </c>
      <c r="X8" s="2406" t="s">
        <v>659</v>
      </c>
      <c r="Y8" s="2400" t="s">
        <v>659</v>
      </c>
      <c r="Z8" s="2400" t="s">
        <v>660</v>
      </c>
      <c r="AA8" s="2400" t="s">
        <v>661</v>
      </c>
      <c r="AB8" s="2400" t="s">
        <v>789</v>
      </c>
      <c r="AC8" s="2400" t="s">
        <v>662</v>
      </c>
      <c r="AD8" s="2400" t="s">
        <v>663</v>
      </c>
      <c r="AE8" s="1973" t="s">
        <v>737</v>
      </c>
      <c r="AF8" s="1973" t="s">
        <v>1208</v>
      </c>
      <c r="AG8" s="1973" t="s">
        <v>661</v>
      </c>
      <c r="AH8" s="1973" t="s">
        <v>789</v>
      </c>
      <c r="AI8" s="1973" t="s">
        <v>662</v>
      </c>
      <c r="AJ8" s="1973" t="s">
        <v>663</v>
      </c>
      <c r="AK8" s="2406" t="s">
        <v>671</v>
      </c>
      <c r="AL8" s="2406" t="s">
        <v>673</v>
      </c>
      <c r="AM8" s="2397" t="s">
        <v>29</v>
      </c>
      <c r="AN8" s="2403" t="s">
        <v>13</v>
      </c>
      <c r="AO8" s="2396" t="s">
        <v>14</v>
      </c>
    </row>
    <row r="9" spans="1:48" ht="15" customHeight="1" x14ac:dyDescent="0.2">
      <c r="A9" s="2417"/>
      <c r="B9" s="2417"/>
      <c r="C9" s="2418"/>
      <c r="D9" s="2410"/>
      <c r="E9" s="2419" t="s">
        <v>15</v>
      </c>
      <c r="F9" s="2419" t="s">
        <v>16</v>
      </c>
      <c r="G9" s="2419" t="s">
        <v>17</v>
      </c>
      <c r="H9" s="2420" t="s">
        <v>18</v>
      </c>
      <c r="I9" s="2421"/>
      <c r="J9" s="2410"/>
      <c r="K9" s="2422"/>
      <c r="L9" s="2423"/>
      <c r="M9" s="2424"/>
      <c r="N9" s="2422"/>
      <c r="O9" s="2423"/>
      <c r="P9" s="2424"/>
      <c r="Q9" s="2422"/>
      <c r="R9" s="2423"/>
      <c r="S9" s="2424"/>
      <c r="T9" s="1780"/>
      <c r="U9" s="1780"/>
      <c r="V9" s="2397"/>
      <c r="W9" s="2397"/>
      <c r="X9" s="2407"/>
      <c r="Y9" s="2401"/>
      <c r="Z9" s="2401"/>
      <c r="AA9" s="2401"/>
      <c r="AB9" s="2401"/>
      <c r="AC9" s="2401"/>
      <c r="AD9" s="2401"/>
      <c r="AE9" s="1974"/>
      <c r="AF9" s="1974"/>
      <c r="AG9" s="1974"/>
      <c r="AH9" s="1974"/>
      <c r="AI9" s="1974"/>
      <c r="AJ9" s="1974"/>
      <c r="AK9" s="2407"/>
      <c r="AL9" s="2407"/>
      <c r="AM9" s="2397"/>
      <c r="AN9" s="2404"/>
      <c r="AO9" s="2397"/>
      <c r="AP9" s="109"/>
      <c r="AQ9" s="109"/>
      <c r="AR9" s="109"/>
      <c r="AS9" s="109"/>
      <c r="AT9" s="109"/>
      <c r="AU9" s="109"/>
      <c r="AV9" s="109"/>
    </row>
    <row r="10" spans="1:48" x14ac:dyDescent="0.2">
      <c r="A10" s="2417"/>
      <c r="B10" s="2417"/>
      <c r="C10" s="2425"/>
      <c r="D10" s="2410"/>
      <c r="E10" s="2410"/>
      <c r="F10" s="2410"/>
      <c r="G10" s="2410"/>
      <c r="H10" s="2426" t="s">
        <v>20</v>
      </c>
      <c r="I10" s="2426" t="s">
        <v>19</v>
      </c>
      <c r="J10" s="2410"/>
      <c r="K10" s="2427" t="s">
        <v>58</v>
      </c>
      <c r="L10" s="2427" t="s">
        <v>779</v>
      </c>
      <c r="M10" s="2427" t="s">
        <v>780</v>
      </c>
      <c r="N10" s="2427" t="s">
        <v>58</v>
      </c>
      <c r="O10" s="2427" t="s">
        <v>779</v>
      </c>
      <c r="P10" s="2427" t="s">
        <v>780</v>
      </c>
      <c r="Q10" s="2427" t="s">
        <v>58</v>
      </c>
      <c r="R10" s="2427" t="s">
        <v>779</v>
      </c>
      <c r="S10" s="2427" t="s">
        <v>780</v>
      </c>
      <c r="T10" s="1776"/>
      <c r="U10" s="1776"/>
      <c r="V10" s="2397"/>
      <c r="W10" s="2397"/>
      <c r="X10" s="2408"/>
      <c r="Y10" s="2402"/>
      <c r="Z10" s="2402"/>
      <c r="AA10" s="2402"/>
      <c r="AB10" s="2402"/>
      <c r="AC10" s="2402"/>
      <c r="AD10" s="2402"/>
      <c r="AE10" s="1975"/>
      <c r="AF10" s="1975"/>
      <c r="AG10" s="1975"/>
      <c r="AH10" s="1975"/>
      <c r="AI10" s="1975"/>
      <c r="AJ10" s="1975"/>
      <c r="AK10" s="2408"/>
      <c r="AL10" s="2408"/>
      <c r="AM10" s="2397"/>
      <c r="AN10" s="2405"/>
      <c r="AO10" s="2398"/>
      <c r="AP10" s="109"/>
      <c r="AQ10" s="109"/>
      <c r="AR10" s="109"/>
      <c r="AS10" s="109"/>
      <c r="AT10" s="109"/>
      <c r="AU10" s="109"/>
      <c r="AV10" s="109"/>
    </row>
    <row r="11" spans="1:48" ht="23" customHeight="1" x14ac:dyDescent="0.2">
      <c r="A11" s="2351" t="s">
        <v>315</v>
      </c>
      <c r="B11" s="2351" t="s">
        <v>372</v>
      </c>
      <c r="C11" s="2351">
        <v>1</v>
      </c>
      <c r="D11" s="2379" t="s">
        <v>373</v>
      </c>
      <c r="E11" s="2335" t="s">
        <v>374</v>
      </c>
      <c r="F11" s="2335" t="s">
        <v>375</v>
      </c>
      <c r="G11" s="2395" t="s">
        <v>376</v>
      </c>
      <c r="H11" s="2360">
        <v>0.72</v>
      </c>
      <c r="I11" s="2428">
        <v>2019</v>
      </c>
      <c r="J11" s="2348">
        <v>0.5</v>
      </c>
      <c r="K11" s="2335"/>
      <c r="L11" s="2335"/>
      <c r="M11" s="2342"/>
      <c r="N11" s="2335"/>
      <c r="O11" s="2335"/>
      <c r="P11" s="2342"/>
      <c r="Q11" s="2335">
        <v>1</v>
      </c>
      <c r="R11" s="2335">
        <v>1</v>
      </c>
      <c r="S11" s="2342">
        <v>1</v>
      </c>
      <c r="T11" s="2342">
        <v>1</v>
      </c>
      <c r="U11" s="2342">
        <v>0.5</v>
      </c>
      <c r="V11" s="165" t="s">
        <v>750</v>
      </c>
      <c r="W11" s="112">
        <v>0.5</v>
      </c>
      <c r="X11" s="142">
        <v>0.5</v>
      </c>
      <c r="Y11" s="155">
        <v>0.5</v>
      </c>
      <c r="Z11" s="154">
        <v>0.38</v>
      </c>
      <c r="AA11" s="117" t="s">
        <v>784</v>
      </c>
      <c r="AB11" s="117" t="s">
        <v>1063</v>
      </c>
      <c r="AC11" s="2335" t="s">
        <v>1062</v>
      </c>
      <c r="AD11" s="2335" t="s">
        <v>785</v>
      </c>
      <c r="AE11" s="155">
        <v>0.5</v>
      </c>
      <c r="AF11" s="549">
        <v>0.38</v>
      </c>
      <c r="AG11" s="117" t="s">
        <v>784</v>
      </c>
      <c r="AH11" s="117" t="s">
        <v>1063</v>
      </c>
      <c r="AI11" s="2335" t="s">
        <v>1062</v>
      </c>
      <c r="AJ11" s="2335" t="s">
        <v>785</v>
      </c>
      <c r="AK11" s="142"/>
      <c r="AL11" s="142"/>
      <c r="AM11" s="165" t="s">
        <v>377</v>
      </c>
      <c r="AN11" s="2396"/>
      <c r="AO11" s="2396"/>
      <c r="AP11" s="109"/>
      <c r="AQ11" s="109"/>
      <c r="AR11" s="109"/>
      <c r="AS11" s="109"/>
      <c r="AT11" s="109"/>
      <c r="AU11" s="109"/>
      <c r="AV11" s="109"/>
    </row>
    <row r="12" spans="1:48" ht="23" customHeight="1" x14ac:dyDescent="0.2">
      <c r="A12" s="2352"/>
      <c r="B12" s="2352"/>
      <c r="C12" s="2352"/>
      <c r="D12" s="2380"/>
      <c r="E12" s="2336"/>
      <c r="F12" s="2336"/>
      <c r="G12" s="2372"/>
      <c r="H12" s="2361"/>
      <c r="I12" s="2429"/>
      <c r="J12" s="2349"/>
      <c r="K12" s="2336"/>
      <c r="L12" s="2336"/>
      <c r="M12" s="2343"/>
      <c r="N12" s="2336"/>
      <c r="O12" s="2336"/>
      <c r="P12" s="2343"/>
      <c r="Q12" s="2336"/>
      <c r="R12" s="2336"/>
      <c r="S12" s="2343"/>
      <c r="T12" s="2343"/>
      <c r="U12" s="2343"/>
      <c r="V12" s="111" t="s">
        <v>751</v>
      </c>
      <c r="W12" s="112">
        <v>0.3</v>
      </c>
      <c r="X12" s="142">
        <v>7.4999999999999997E-2</v>
      </c>
      <c r="Y12" s="542">
        <v>7.4999999999999997E-2</v>
      </c>
      <c r="Z12" s="542">
        <v>7.4999999999999997E-2</v>
      </c>
      <c r="AA12" s="113"/>
      <c r="AB12" s="117" t="s">
        <v>1064</v>
      </c>
      <c r="AC12" s="2336"/>
      <c r="AD12" s="2336"/>
      <c r="AE12" s="542">
        <v>7.4999999999999997E-2</v>
      </c>
      <c r="AF12" s="542">
        <v>7.4999999999999997E-2</v>
      </c>
      <c r="AG12" s="113"/>
      <c r="AH12" s="117" t="s">
        <v>1064</v>
      </c>
      <c r="AI12" s="2336"/>
      <c r="AJ12" s="2336"/>
      <c r="AK12" s="142">
        <v>7.4999999999999997E-2</v>
      </c>
      <c r="AL12" s="142">
        <v>7.4999999999999997E-2</v>
      </c>
      <c r="AM12" s="117" t="s">
        <v>378</v>
      </c>
      <c r="AN12" s="2397"/>
      <c r="AO12" s="2397"/>
      <c r="AP12" s="109"/>
      <c r="AQ12" s="109"/>
      <c r="AR12" s="109"/>
      <c r="AS12" s="109"/>
      <c r="AT12" s="109"/>
      <c r="AU12" s="109"/>
      <c r="AV12" s="109"/>
    </row>
    <row r="13" spans="1:48" ht="23" customHeight="1" x14ac:dyDescent="0.2">
      <c r="A13" s="2353"/>
      <c r="B13" s="2353"/>
      <c r="C13" s="2353"/>
      <c r="D13" s="2381"/>
      <c r="E13" s="2337"/>
      <c r="F13" s="2337"/>
      <c r="G13" s="2373"/>
      <c r="H13" s="2362"/>
      <c r="I13" s="2430"/>
      <c r="J13" s="2350"/>
      <c r="K13" s="2337"/>
      <c r="L13" s="2337"/>
      <c r="M13" s="2344"/>
      <c r="N13" s="2337"/>
      <c r="O13" s="2337"/>
      <c r="P13" s="2344"/>
      <c r="Q13" s="2337"/>
      <c r="R13" s="2337"/>
      <c r="S13" s="2344"/>
      <c r="T13" s="2344"/>
      <c r="U13" s="2344"/>
      <c r="V13" s="111" t="s">
        <v>379</v>
      </c>
      <c r="W13" s="112">
        <v>0.2</v>
      </c>
      <c r="X13" s="112"/>
      <c r="Y13" s="2323" t="s">
        <v>1065</v>
      </c>
      <c r="Z13" s="2324"/>
      <c r="AA13" s="2325"/>
      <c r="AB13" s="113"/>
      <c r="AC13" s="2337"/>
      <c r="AD13" s="2337"/>
      <c r="AE13" s="2323" t="s">
        <v>1065</v>
      </c>
      <c r="AF13" s="2324"/>
      <c r="AG13" s="2325"/>
      <c r="AH13" s="113"/>
      <c r="AI13" s="2337"/>
      <c r="AJ13" s="2337"/>
      <c r="AK13" s="112">
        <v>0.05</v>
      </c>
      <c r="AL13" s="112">
        <v>0.05</v>
      </c>
      <c r="AM13" s="117" t="s">
        <v>380</v>
      </c>
      <c r="AN13" s="2398"/>
      <c r="AO13" s="2398"/>
      <c r="AP13" s="109"/>
      <c r="AQ13" s="109"/>
      <c r="AR13" s="109"/>
      <c r="AS13" s="109"/>
      <c r="AT13" s="109"/>
      <c r="AU13" s="109"/>
      <c r="AV13" s="109"/>
    </row>
    <row r="14" spans="1:48" ht="23" customHeight="1" x14ac:dyDescent="0.2">
      <c r="A14" s="2351" t="s">
        <v>315</v>
      </c>
      <c r="B14" s="2351" t="s">
        <v>381</v>
      </c>
      <c r="C14" s="2351">
        <v>2</v>
      </c>
      <c r="D14" s="2379" t="s">
        <v>382</v>
      </c>
      <c r="E14" s="2335" t="s">
        <v>383</v>
      </c>
      <c r="F14" s="2335" t="s">
        <v>384</v>
      </c>
      <c r="G14" s="2395" t="s">
        <v>385</v>
      </c>
      <c r="H14" s="2360">
        <v>0.99</v>
      </c>
      <c r="I14" s="2428">
        <v>2019</v>
      </c>
      <c r="J14" s="2348">
        <v>1</v>
      </c>
      <c r="K14" s="2335"/>
      <c r="L14" s="2335"/>
      <c r="M14" s="2342">
        <v>0.25</v>
      </c>
      <c r="N14" s="2335"/>
      <c r="O14" s="2335"/>
      <c r="P14" s="2342">
        <v>0.25</v>
      </c>
      <c r="Q14" s="2335"/>
      <c r="R14" s="2335"/>
      <c r="S14" s="2342">
        <v>0.5</v>
      </c>
      <c r="T14" s="2342">
        <v>1</v>
      </c>
      <c r="U14" s="2342">
        <v>0.5</v>
      </c>
      <c r="V14" s="114" t="s">
        <v>386</v>
      </c>
      <c r="W14" s="112">
        <v>0.3</v>
      </c>
      <c r="X14" s="112"/>
      <c r="Y14" s="2323" t="s">
        <v>1065</v>
      </c>
      <c r="Z14" s="2324"/>
      <c r="AA14" s="2325"/>
      <c r="AB14" s="117"/>
      <c r="AC14" s="117"/>
      <c r="AD14" s="117"/>
      <c r="AE14" s="2323" t="s">
        <v>1065</v>
      </c>
      <c r="AF14" s="2324"/>
      <c r="AG14" s="2325"/>
      <c r="AH14" s="117"/>
      <c r="AI14" s="117"/>
      <c r="AJ14" s="117"/>
      <c r="AK14" s="112"/>
      <c r="AL14" s="112">
        <v>0.15</v>
      </c>
      <c r="AM14" s="117" t="s">
        <v>387</v>
      </c>
      <c r="AN14" s="2335"/>
      <c r="AO14" s="2399"/>
      <c r="AP14" s="109"/>
      <c r="AQ14" s="109"/>
      <c r="AR14" s="109"/>
      <c r="AS14" s="109"/>
      <c r="AT14" s="109"/>
      <c r="AU14" s="109"/>
      <c r="AV14" s="109"/>
    </row>
    <row r="15" spans="1:48" ht="23" customHeight="1" x14ac:dyDescent="0.2">
      <c r="A15" s="2352"/>
      <c r="B15" s="2352"/>
      <c r="C15" s="2352"/>
      <c r="D15" s="2380"/>
      <c r="E15" s="2336"/>
      <c r="F15" s="2336"/>
      <c r="G15" s="2372"/>
      <c r="H15" s="2361"/>
      <c r="I15" s="2429"/>
      <c r="J15" s="2349"/>
      <c r="K15" s="2336"/>
      <c r="L15" s="2336"/>
      <c r="M15" s="2336"/>
      <c r="N15" s="2336"/>
      <c r="O15" s="2336"/>
      <c r="P15" s="2336"/>
      <c r="Q15" s="2336"/>
      <c r="R15" s="2336"/>
      <c r="S15" s="2336"/>
      <c r="T15" s="2336"/>
      <c r="U15" s="2336"/>
      <c r="V15" s="111" t="s">
        <v>690</v>
      </c>
      <c r="W15" s="112">
        <v>0.35</v>
      </c>
      <c r="X15" s="122">
        <v>8.7499999999999994E-2</v>
      </c>
      <c r="Y15" s="117" t="s">
        <v>1072</v>
      </c>
      <c r="Z15" s="117" t="s">
        <v>1072</v>
      </c>
      <c r="AA15" s="117" t="s">
        <v>388</v>
      </c>
      <c r="AB15" s="239" t="s">
        <v>1066</v>
      </c>
      <c r="AC15" s="239" t="s">
        <v>1067</v>
      </c>
      <c r="AD15" s="239" t="s">
        <v>1068</v>
      </c>
      <c r="AE15" s="117" t="s">
        <v>1072</v>
      </c>
      <c r="AF15" s="117" t="s">
        <v>1072</v>
      </c>
      <c r="AG15" s="117" t="s">
        <v>388</v>
      </c>
      <c r="AH15" s="239" t="s">
        <v>1066</v>
      </c>
      <c r="AI15" s="239" t="s">
        <v>1067</v>
      </c>
      <c r="AJ15" s="239" t="s">
        <v>1068</v>
      </c>
      <c r="AK15" s="122">
        <v>8.7499999999999994E-2</v>
      </c>
      <c r="AL15" s="122">
        <v>8.7499999999999994E-2</v>
      </c>
      <c r="AM15" s="136" t="s">
        <v>388</v>
      </c>
      <c r="AN15" s="2336"/>
      <c r="AO15" s="2372"/>
      <c r="AP15" s="109"/>
      <c r="AQ15" s="109"/>
      <c r="AR15" s="109"/>
      <c r="AS15" s="109"/>
      <c r="AT15" s="109"/>
      <c r="AU15" s="109"/>
      <c r="AV15" s="109"/>
    </row>
    <row r="16" spans="1:48" ht="23" customHeight="1" x14ac:dyDescent="0.2">
      <c r="A16" s="2353"/>
      <c r="B16" s="2353"/>
      <c r="C16" s="2353"/>
      <c r="D16" s="2381"/>
      <c r="E16" s="2337"/>
      <c r="F16" s="2337"/>
      <c r="G16" s="2373"/>
      <c r="H16" s="2362"/>
      <c r="I16" s="2430"/>
      <c r="J16" s="2350"/>
      <c r="K16" s="2337"/>
      <c r="L16" s="2337"/>
      <c r="M16" s="2337"/>
      <c r="N16" s="2337"/>
      <c r="O16" s="2337"/>
      <c r="P16" s="2337"/>
      <c r="Q16" s="2337"/>
      <c r="R16" s="2337"/>
      <c r="S16" s="2337"/>
      <c r="T16" s="2337"/>
      <c r="U16" s="2337"/>
      <c r="V16" s="111" t="s">
        <v>389</v>
      </c>
      <c r="W16" s="112">
        <v>0.35</v>
      </c>
      <c r="X16" s="122">
        <v>8.7499999999999994E-2</v>
      </c>
      <c r="Y16" s="117" t="s">
        <v>1072</v>
      </c>
      <c r="Z16" s="117" t="s">
        <v>1072</v>
      </c>
      <c r="AA16" s="117" t="s">
        <v>390</v>
      </c>
      <c r="AB16" s="239" t="s">
        <v>1069</v>
      </c>
      <c r="AC16" s="239" t="s">
        <v>1070</v>
      </c>
      <c r="AD16" s="239" t="s">
        <v>1071</v>
      </c>
      <c r="AE16" s="117" t="s">
        <v>1072</v>
      </c>
      <c r="AF16" s="117" t="s">
        <v>1072</v>
      </c>
      <c r="AG16" s="117" t="s">
        <v>390</v>
      </c>
      <c r="AH16" s="239" t="s">
        <v>1069</v>
      </c>
      <c r="AI16" s="239" t="s">
        <v>1070</v>
      </c>
      <c r="AJ16" s="239" t="s">
        <v>1071</v>
      </c>
      <c r="AK16" s="122">
        <v>8.7499999999999994E-2</v>
      </c>
      <c r="AL16" s="122">
        <v>8.7499999999999994E-2</v>
      </c>
      <c r="AM16" s="136" t="s">
        <v>390</v>
      </c>
      <c r="AN16" s="2337"/>
      <c r="AO16" s="2372"/>
      <c r="AP16" s="109"/>
      <c r="AQ16" s="109"/>
      <c r="AR16" s="109"/>
      <c r="AS16" s="109"/>
      <c r="AT16" s="109"/>
      <c r="AU16" s="109"/>
      <c r="AV16" s="109"/>
    </row>
    <row r="17" spans="1:48" ht="42" customHeight="1" x14ac:dyDescent="0.2">
      <c r="A17" s="2351" t="s">
        <v>315</v>
      </c>
      <c r="B17" s="2351" t="s">
        <v>391</v>
      </c>
      <c r="C17" s="2351">
        <v>3</v>
      </c>
      <c r="D17" s="2379" t="s">
        <v>392</v>
      </c>
      <c r="E17" s="2335" t="s">
        <v>393</v>
      </c>
      <c r="F17" s="2335" t="s">
        <v>394</v>
      </c>
      <c r="G17" s="2395" t="s">
        <v>385</v>
      </c>
      <c r="H17" s="2360">
        <v>1</v>
      </c>
      <c r="I17" s="2428">
        <v>2019</v>
      </c>
      <c r="J17" s="2348">
        <v>0.1</v>
      </c>
      <c r="K17" s="2335"/>
      <c r="L17" s="2335"/>
      <c r="M17" s="2335"/>
      <c r="N17" s="2335"/>
      <c r="O17" s="2335"/>
      <c r="P17" s="2335"/>
      <c r="Q17" s="2335">
        <v>1</v>
      </c>
      <c r="R17" s="2335">
        <v>1</v>
      </c>
      <c r="S17" s="2342">
        <v>1</v>
      </c>
      <c r="T17" s="2342">
        <v>1</v>
      </c>
      <c r="U17" s="2342">
        <v>0.5</v>
      </c>
      <c r="V17" s="116" t="s">
        <v>752</v>
      </c>
      <c r="W17" s="112">
        <v>0.3</v>
      </c>
      <c r="X17" s="112">
        <v>0.3</v>
      </c>
      <c r="Y17" s="235">
        <v>0.3</v>
      </c>
      <c r="Z17" s="235">
        <v>0.3</v>
      </c>
      <c r="AA17" s="158"/>
      <c r="AB17" s="238" t="s">
        <v>1073</v>
      </c>
      <c r="AC17" s="158"/>
      <c r="AD17" s="158"/>
      <c r="AE17" s="235">
        <v>0.3</v>
      </c>
      <c r="AF17" s="235">
        <v>0.3</v>
      </c>
      <c r="AG17" s="158"/>
      <c r="AH17" s="238" t="s">
        <v>1073</v>
      </c>
      <c r="AI17" s="158"/>
      <c r="AJ17" s="158"/>
      <c r="AK17" s="112"/>
      <c r="AL17" s="112"/>
      <c r="AM17" s="116" t="s">
        <v>395</v>
      </c>
      <c r="AN17" s="2335"/>
      <c r="AO17" s="2372"/>
      <c r="AP17" s="109"/>
      <c r="AQ17" s="109"/>
      <c r="AR17" s="109"/>
      <c r="AS17" s="109"/>
      <c r="AT17" s="109"/>
      <c r="AU17" s="109"/>
      <c r="AV17" s="109"/>
    </row>
    <row r="18" spans="1:48" ht="42" customHeight="1" x14ac:dyDescent="0.2">
      <c r="A18" s="2352"/>
      <c r="B18" s="2352"/>
      <c r="C18" s="2352"/>
      <c r="D18" s="2380"/>
      <c r="E18" s="2336"/>
      <c r="F18" s="2336"/>
      <c r="G18" s="2372"/>
      <c r="H18" s="2361"/>
      <c r="I18" s="2429"/>
      <c r="J18" s="2349"/>
      <c r="K18" s="2336"/>
      <c r="L18" s="2336"/>
      <c r="M18" s="2336"/>
      <c r="N18" s="2336"/>
      <c r="O18" s="2336"/>
      <c r="P18" s="2336"/>
      <c r="Q18" s="2336"/>
      <c r="R18" s="2336"/>
      <c r="S18" s="2336"/>
      <c r="T18" s="2336"/>
      <c r="U18" s="2336"/>
      <c r="V18" s="116" t="s">
        <v>396</v>
      </c>
      <c r="W18" s="141"/>
      <c r="X18" s="112">
        <v>0.35</v>
      </c>
      <c r="Y18" s="2323" t="s">
        <v>1065</v>
      </c>
      <c r="Z18" s="2324"/>
      <c r="AA18" s="2325"/>
      <c r="AB18" s="236"/>
      <c r="AC18" s="236"/>
      <c r="AD18" s="236"/>
      <c r="AE18" s="2323" t="s">
        <v>1065</v>
      </c>
      <c r="AF18" s="2324"/>
      <c r="AG18" s="2325"/>
      <c r="AH18" s="236"/>
      <c r="AI18" s="236"/>
      <c r="AJ18" s="236"/>
      <c r="AK18" s="112"/>
      <c r="AL18" s="112"/>
      <c r="AM18" s="158" t="s">
        <v>397</v>
      </c>
      <c r="AN18" s="2336"/>
      <c r="AO18" s="2372"/>
      <c r="AP18" s="109"/>
      <c r="AQ18" s="109"/>
      <c r="AR18" s="109"/>
      <c r="AS18" s="109"/>
      <c r="AT18" s="109"/>
      <c r="AU18" s="109"/>
      <c r="AV18" s="109"/>
    </row>
    <row r="19" spans="1:48" ht="42" customHeight="1" x14ac:dyDescent="0.2">
      <c r="A19" s="2353"/>
      <c r="B19" s="2353"/>
      <c r="C19" s="2353"/>
      <c r="D19" s="2381"/>
      <c r="E19" s="2337"/>
      <c r="F19" s="2337"/>
      <c r="G19" s="2373"/>
      <c r="H19" s="2362"/>
      <c r="I19" s="2430"/>
      <c r="J19" s="2350"/>
      <c r="K19" s="2337"/>
      <c r="L19" s="2337"/>
      <c r="M19" s="2337"/>
      <c r="N19" s="2337"/>
      <c r="O19" s="2337"/>
      <c r="P19" s="2337"/>
      <c r="Q19" s="2337"/>
      <c r="R19" s="2337"/>
      <c r="S19" s="2337"/>
      <c r="T19" s="2337"/>
      <c r="U19" s="2337"/>
      <c r="V19" s="116" t="s">
        <v>398</v>
      </c>
      <c r="W19" s="141"/>
      <c r="X19" s="112">
        <v>0.35</v>
      </c>
      <c r="Y19" s="2323" t="s">
        <v>1065</v>
      </c>
      <c r="Z19" s="2324"/>
      <c r="AA19" s="2325"/>
      <c r="AB19" s="113"/>
      <c r="AC19" s="113"/>
      <c r="AD19" s="113"/>
      <c r="AE19" s="2323" t="s">
        <v>1065</v>
      </c>
      <c r="AF19" s="2324"/>
      <c r="AG19" s="2325"/>
      <c r="AH19" s="113"/>
      <c r="AI19" s="113"/>
      <c r="AJ19" s="113"/>
      <c r="AK19" s="112"/>
      <c r="AL19" s="112"/>
      <c r="AM19" s="113" t="s">
        <v>399</v>
      </c>
      <c r="AN19" s="2337"/>
      <c r="AO19" s="2372"/>
      <c r="AP19" s="109"/>
      <c r="AQ19" s="109"/>
      <c r="AR19" s="109"/>
      <c r="AS19" s="109"/>
      <c r="AT19" s="109"/>
      <c r="AU19" s="109"/>
      <c r="AV19" s="109"/>
    </row>
    <row r="20" spans="1:48" ht="32" customHeight="1" x14ac:dyDescent="0.2">
      <c r="A20" s="2351" t="s">
        <v>315</v>
      </c>
      <c r="B20" s="2351" t="s">
        <v>400</v>
      </c>
      <c r="C20" s="2351">
        <v>4</v>
      </c>
      <c r="D20" s="2379" t="s">
        <v>401</v>
      </c>
      <c r="E20" s="2335" t="s">
        <v>402</v>
      </c>
      <c r="F20" s="2335" t="s">
        <v>403</v>
      </c>
      <c r="G20" s="2395" t="s">
        <v>385</v>
      </c>
      <c r="H20" s="2360">
        <v>1</v>
      </c>
      <c r="I20" s="2428">
        <v>2019</v>
      </c>
      <c r="J20" s="2348">
        <v>0.5</v>
      </c>
      <c r="K20" s="2335"/>
      <c r="L20" s="2335"/>
      <c r="M20" s="2335"/>
      <c r="N20" s="2335"/>
      <c r="O20" s="2335"/>
      <c r="P20" s="2335"/>
      <c r="Q20" s="2335">
        <v>1</v>
      </c>
      <c r="R20" s="2335">
        <v>1</v>
      </c>
      <c r="S20" s="2342">
        <v>1</v>
      </c>
      <c r="T20" s="2342">
        <v>1</v>
      </c>
      <c r="U20" s="2342">
        <v>0.5</v>
      </c>
      <c r="V20" s="116" t="s">
        <v>404</v>
      </c>
      <c r="W20" s="112">
        <v>0.3</v>
      </c>
      <c r="X20" s="112">
        <v>0.3</v>
      </c>
      <c r="Y20" s="112">
        <v>0.3</v>
      </c>
      <c r="Z20" s="112">
        <v>0.3</v>
      </c>
      <c r="AA20" s="116" t="s">
        <v>1076</v>
      </c>
      <c r="AB20" s="237" t="s">
        <v>1074</v>
      </c>
      <c r="AC20" s="116"/>
      <c r="AD20" s="116"/>
      <c r="AE20" s="112">
        <v>0.3</v>
      </c>
      <c r="AF20" s="112">
        <v>0.3</v>
      </c>
      <c r="AG20" s="116" t="s">
        <v>1076</v>
      </c>
      <c r="AH20" s="237" t="s">
        <v>1074</v>
      </c>
      <c r="AI20" s="116"/>
      <c r="AJ20" s="116"/>
      <c r="AK20" s="112"/>
      <c r="AL20" s="112"/>
      <c r="AM20" s="116" t="s">
        <v>405</v>
      </c>
      <c r="AN20" s="2335"/>
      <c r="AO20" s="2372"/>
      <c r="AP20" s="109"/>
      <c r="AQ20" s="109"/>
      <c r="AR20" s="109"/>
      <c r="AS20" s="109"/>
      <c r="AT20" s="109"/>
      <c r="AU20" s="109"/>
      <c r="AV20" s="109"/>
    </row>
    <row r="21" spans="1:48" ht="32" customHeight="1" x14ac:dyDescent="0.2">
      <c r="A21" s="2352"/>
      <c r="B21" s="2352"/>
      <c r="C21" s="2352"/>
      <c r="D21" s="2380"/>
      <c r="E21" s="2336"/>
      <c r="F21" s="2336"/>
      <c r="G21" s="2372"/>
      <c r="H21" s="2361"/>
      <c r="I21" s="2429"/>
      <c r="J21" s="2349"/>
      <c r="K21" s="2336"/>
      <c r="L21" s="2336"/>
      <c r="M21" s="2336"/>
      <c r="N21" s="2336"/>
      <c r="O21" s="2336"/>
      <c r="P21" s="2336"/>
      <c r="Q21" s="2336"/>
      <c r="R21" s="2336"/>
      <c r="S21" s="2336"/>
      <c r="T21" s="2336"/>
      <c r="U21" s="2336"/>
      <c r="V21" s="111" t="s">
        <v>406</v>
      </c>
      <c r="W21" s="112">
        <v>0.35</v>
      </c>
      <c r="X21" s="112"/>
      <c r="Y21" s="2323" t="s">
        <v>1065</v>
      </c>
      <c r="Z21" s="2324"/>
      <c r="AA21" s="2325"/>
      <c r="AB21" s="159"/>
      <c r="AC21" s="159"/>
      <c r="AD21" s="159"/>
      <c r="AE21" s="2323" t="s">
        <v>1065</v>
      </c>
      <c r="AF21" s="2324"/>
      <c r="AG21" s="2325"/>
      <c r="AH21" s="159"/>
      <c r="AI21" s="159"/>
      <c r="AJ21" s="159"/>
      <c r="AK21" s="112"/>
      <c r="AL21" s="112"/>
      <c r="AM21" s="115" t="s">
        <v>407</v>
      </c>
      <c r="AN21" s="2336"/>
      <c r="AO21" s="2372"/>
      <c r="AP21" s="109"/>
      <c r="AQ21" s="109"/>
      <c r="AR21" s="109"/>
      <c r="AS21" s="109"/>
      <c r="AT21" s="109"/>
      <c r="AU21" s="109"/>
      <c r="AV21" s="109"/>
    </row>
    <row r="22" spans="1:48" ht="32" customHeight="1" x14ac:dyDescent="0.2">
      <c r="A22" s="2353"/>
      <c r="B22" s="2353"/>
      <c r="C22" s="2353"/>
      <c r="D22" s="2381"/>
      <c r="E22" s="2337"/>
      <c r="F22" s="2337"/>
      <c r="G22" s="2373"/>
      <c r="H22" s="2362"/>
      <c r="I22" s="2430"/>
      <c r="J22" s="2350"/>
      <c r="K22" s="2337"/>
      <c r="L22" s="2337"/>
      <c r="M22" s="2337"/>
      <c r="N22" s="2337"/>
      <c r="O22" s="2337"/>
      <c r="P22" s="2337"/>
      <c r="Q22" s="2337"/>
      <c r="R22" s="2337"/>
      <c r="S22" s="2337"/>
      <c r="T22" s="2337"/>
      <c r="U22" s="2337"/>
      <c r="V22" s="111" t="s">
        <v>408</v>
      </c>
      <c r="W22" s="112">
        <v>0.35</v>
      </c>
      <c r="X22" s="122">
        <v>8.7499999999999994E-2</v>
      </c>
      <c r="Y22" s="122">
        <v>8.7499999999999994E-2</v>
      </c>
      <c r="Z22" s="122">
        <v>8.7499999999999994E-2</v>
      </c>
      <c r="AA22" s="117" t="s">
        <v>1077</v>
      </c>
      <c r="AB22" s="239" t="s">
        <v>1075</v>
      </c>
      <c r="AC22" s="113"/>
      <c r="AD22" s="113"/>
      <c r="AE22" s="122">
        <v>8.7499999999999994E-2</v>
      </c>
      <c r="AF22" s="122">
        <v>8.7499999999999994E-2</v>
      </c>
      <c r="AG22" s="117" t="s">
        <v>1077</v>
      </c>
      <c r="AH22" s="239" t="s">
        <v>1075</v>
      </c>
      <c r="AI22" s="113"/>
      <c r="AJ22" s="113"/>
      <c r="AK22" s="122">
        <v>8.7499999999999994E-2</v>
      </c>
      <c r="AL22" s="122">
        <v>8.7499999999999994E-2</v>
      </c>
      <c r="AM22" s="113" t="s">
        <v>409</v>
      </c>
      <c r="AN22" s="2337"/>
      <c r="AO22" s="2372"/>
      <c r="AP22" s="109"/>
      <c r="AQ22" s="109"/>
      <c r="AR22" s="109"/>
      <c r="AS22" s="109"/>
      <c r="AT22" s="109"/>
      <c r="AU22" s="109"/>
      <c r="AV22" s="109"/>
    </row>
    <row r="23" spans="1:48" ht="36" customHeight="1" x14ac:dyDescent="0.2">
      <c r="A23" s="2351" t="s">
        <v>315</v>
      </c>
      <c r="B23" s="2351" t="s">
        <v>410</v>
      </c>
      <c r="C23" s="2351">
        <v>5</v>
      </c>
      <c r="D23" s="2379" t="s">
        <v>411</v>
      </c>
      <c r="E23" s="2335" t="s">
        <v>412</v>
      </c>
      <c r="F23" s="2335" t="s">
        <v>413</v>
      </c>
      <c r="G23" s="2395" t="s">
        <v>385</v>
      </c>
      <c r="H23" s="2360">
        <v>0.94</v>
      </c>
      <c r="I23" s="2428">
        <v>2019</v>
      </c>
      <c r="J23" s="2348">
        <v>0.5</v>
      </c>
      <c r="K23" s="2335"/>
      <c r="L23" s="2335"/>
      <c r="M23" s="2335"/>
      <c r="N23" s="2335"/>
      <c r="O23" s="2335"/>
      <c r="P23" s="2335"/>
      <c r="Q23" s="2335">
        <v>1</v>
      </c>
      <c r="R23" s="2335">
        <v>1</v>
      </c>
      <c r="S23" s="2342">
        <v>1</v>
      </c>
      <c r="T23" s="2342">
        <v>1</v>
      </c>
      <c r="U23" s="2342">
        <v>0.5</v>
      </c>
      <c r="V23" s="116" t="s">
        <v>753</v>
      </c>
      <c r="W23" s="112">
        <v>0.3</v>
      </c>
      <c r="X23" s="112">
        <v>0.3</v>
      </c>
      <c r="Y23" s="112">
        <v>0.3</v>
      </c>
      <c r="Z23" s="112">
        <v>0.3</v>
      </c>
      <c r="AA23" s="117"/>
      <c r="AB23" s="239" t="s">
        <v>1078</v>
      </c>
      <c r="AC23" s="117"/>
      <c r="AD23" s="117"/>
      <c r="AE23" s="112">
        <v>0.3</v>
      </c>
      <c r="AF23" s="112">
        <v>0.3</v>
      </c>
      <c r="AG23" s="117"/>
      <c r="AH23" s="239" t="s">
        <v>1078</v>
      </c>
      <c r="AI23" s="117"/>
      <c r="AJ23" s="117"/>
      <c r="AK23" s="112"/>
      <c r="AL23" s="112"/>
      <c r="AM23" s="117" t="s">
        <v>414</v>
      </c>
      <c r="AN23" s="2335"/>
      <c r="AO23" s="2372"/>
      <c r="AP23" s="109"/>
      <c r="AQ23" s="109"/>
      <c r="AR23" s="109"/>
      <c r="AS23" s="109"/>
      <c r="AT23" s="109"/>
      <c r="AU23" s="109"/>
      <c r="AV23" s="109"/>
    </row>
    <row r="24" spans="1:48" ht="36" customHeight="1" x14ac:dyDescent="0.2">
      <c r="A24" s="2352"/>
      <c r="B24" s="2352"/>
      <c r="C24" s="2352"/>
      <c r="D24" s="2380"/>
      <c r="E24" s="2336"/>
      <c r="F24" s="2336"/>
      <c r="G24" s="2372"/>
      <c r="H24" s="2361"/>
      <c r="I24" s="2429"/>
      <c r="J24" s="2349"/>
      <c r="K24" s="2336"/>
      <c r="L24" s="2336"/>
      <c r="M24" s="2336"/>
      <c r="N24" s="2336"/>
      <c r="O24" s="2336"/>
      <c r="P24" s="2336"/>
      <c r="Q24" s="2336"/>
      <c r="R24" s="2336"/>
      <c r="S24" s="2336"/>
      <c r="T24" s="2336"/>
      <c r="U24" s="2336"/>
      <c r="V24" s="116" t="s">
        <v>415</v>
      </c>
      <c r="W24" s="112">
        <v>0.35</v>
      </c>
      <c r="X24" s="112"/>
      <c r="Y24" s="2323" t="s">
        <v>1065</v>
      </c>
      <c r="Z24" s="2324"/>
      <c r="AA24" s="2325"/>
      <c r="AB24" s="236"/>
      <c r="AC24" s="236"/>
      <c r="AD24" s="236"/>
      <c r="AE24" s="2323" t="s">
        <v>1065</v>
      </c>
      <c r="AF24" s="2324"/>
      <c r="AG24" s="2325"/>
      <c r="AH24" s="236"/>
      <c r="AI24" s="236"/>
      <c r="AJ24" s="236"/>
      <c r="AK24" s="122">
        <v>8.1500000000000003E-2</v>
      </c>
      <c r="AL24" s="122">
        <v>8.1500000000000003E-2</v>
      </c>
      <c r="AM24" s="158" t="s">
        <v>397</v>
      </c>
      <c r="AN24" s="2336"/>
      <c r="AO24" s="2372"/>
      <c r="AP24" s="109"/>
      <c r="AQ24" s="109"/>
      <c r="AR24" s="109"/>
      <c r="AS24" s="109"/>
      <c r="AT24" s="109"/>
      <c r="AU24" s="109"/>
      <c r="AV24" s="109"/>
    </row>
    <row r="25" spans="1:48" ht="36" customHeight="1" x14ac:dyDescent="0.2">
      <c r="A25" s="2353"/>
      <c r="B25" s="2353"/>
      <c r="C25" s="2353"/>
      <c r="D25" s="2381"/>
      <c r="E25" s="2337"/>
      <c r="F25" s="2337"/>
      <c r="G25" s="2373"/>
      <c r="H25" s="2362"/>
      <c r="I25" s="2430"/>
      <c r="J25" s="2350"/>
      <c r="K25" s="2337"/>
      <c r="L25" s="2337"/>
      <c r="M25" s="2337"/>
      <c r="N25" s="2337"/>
      <c r="O25" s="2337"/>
      <c r="P25" s="2337"/>
      <c r="Q25" s="2337"/>
      <c r="R25" s="2337"/>
      <c r="S25" s="2337"/>
      <c r="T25" s="2337"/>
      <c r="U25" s="2337"/>
      <c r="V25" s="111" t="s">
        <v>416</v>
      </c>
      <c r="W25" s="112">
        <v>0.35</v>
      </c>
      <c r="X25" s="112"/>
      <c r="Y25" s="2323" t="s">
        <v>1065</v>
      </c>
      <c r="Z25" s="2324"/>
      <c r="AA25" s="2325"/>
      <c r="AB25" s="113"/>
      <c r="AC25" s="113"/>
      <c r="AD25" s="113"/>
      <c r="AE25" s="2323" t="s">
        <v>1065</v>
      </c>
      <c r="AF25" s="2324"/>
      <c r="AG25" s="2325"/>
      <c r="AH25" s="113"/>
      <c r="AI25" s="113"/>
      <c r="AJ25" s="113"/>
      <c r="AK25" s="122">
        <v>8.1500000000000003E-2</v>
      </c>
      <c r="AL25" s="122">
        <v>8.1500000000000003E-2</v>
      </c>
      <c r="AM25" s="113" t="s">
        <v>417</v>
      </c>
      <c r="AN25" s="2337"/>
      <c r="AO25" s="2372"/>
      <c r="AP25" s="109"/>
      <c r="AQ25" s="109"/>
      <c r="AR25" s="109"/>
      <c r="AS25" s="109"/>
      <c r="AT25" s="109"/>
      <c r="AU25" s="109"/>
      <c r="AV25" s="109"/>
    </row>
    <row r="26" spans="1:48" ht="59" customHeight="1" x14ac:dyDescent="0.2">
      <c r="A26" s="1815" t="s">
        <v>315</v>
      </c>
      <c r="B26" s="1815" t="s">
        <v>418</v>
      </c>
      <c r="C26" s="1815">
        <v>6</v>
      </c>
      <c r="D26" s="2354" t="s">
        <v>419</v>
      </c>
      <c r="E26" s="2354" t="s">
        <v>420</v>
      </c>
      <c r="F26" s="2354" t="s">
        <v>421</v>
      </c>
      <c r="G26" s="2389" t="s">
        <v>422</v>
      </c>
      <c r="H26" s="2392">
        <v>1</v>
      </c>
      <c r="I26" s="2428">
        <v>2019</v>
      </c>
      <c r="J26" s="2357">
        <v>0.5</v>
      </c>
      <c r="K26" s="160"/>
      <c r="L26" s="160"/>
      <c r="M26" s="160"/>
      <c r="N26" s="160"/>
      <c r="O26" s="160"/>
      <c r="P26" s="160"/>
      <c r="Q26" s="2338">
        <v>1</v>
      </c>
      <c r="R26" s="2338">
        <v>1</v>
      </c>
      <c r="S26" s="2341">
        <v>1</v>
      </c>
      <c r="T26" s="2341">
        <v>1</v>
      </c>
      <c r="U26" s="2341">
        <v>0.5</v>
      </c>
      <c r="V26" s="118" t="s">
        <v>423</v>
      </c>
      <c r="W26" s="119">
        <v>0.25</v>
      </c>
      <c r="X26" s="140">
        <v>0.25</v>
      </c>
      <c r="Y26" s="543">
        <v>0.25</v>
      </c>
      <c r="Z26" s="543">
        <v>0.25</v>
      </c>
      <c r="AA26" s="544" t="s">
        <v>424</v>
      </c>
      <c r="AB26" s="194" t="s">
        <v>1079</v>
      </c>
      <c r="AC26" s="194" t="s">
        <v>1082</v>
      </c>
      <c r="AD26" s="124"/>
      <c r="AE26" s="543">
        <v>0.25</v>
      </c>
      <c r="AF26" s="543">
        <v>0.25</v>
      </c>
      <c r="AG26" s="548" t="s">
        <v>424</v>
      </c>
      <c r="AH26" s="194" t="s">
        <v>1079</v>
      </c>
      <c r="AI26" s="194" t="s">
        <v>1082</v>
      </c>
      <c r="AJ26" s="124"/>
      <c r="AK26" s="509"/>
      <c r="AL26" s="509"/>
      <c r="AM26" s="120" t="s">
        <v>424</v>
      </c>
      <c r="AN26" s="2335"/>
      <c r="AO26" s="2372"/>
      <c r="AP26" s="109"/>
      <c r="AQ26" s="109"/>
      <c r="AR26" s="109"/>
      <c r="AS26" s="109"/>
      <c r="AT26" s="109"/>
      <c r="AU26" s="109"/>
      <c r="AV26" s="109"/>
    </row>
    <row r="27" spans="1:48" ht="59" customHeight="1" x14ac:dyDescent="0.2">
      <c r="A27" s="1816"/>
      <c r="B27" s="1816"/>
      <c r="C27" s="1816"/>
      <c r="D27" s="2355"/>
      <c r="E27" s="2355"/>
      <c r="F27" s="2355"/>
      <c r="G27" s="2390"/>
      <c r="H27" s="2393"/>
      <c r="I27" s="2429"/>
      <c r="J27" s="2358"/>
      <c r="K27" s="160"/>
      <c r="L27" s="160"/>
      <c r="M27" s="160"/>
      <c r="N27" s="160"/>
      <c r="O27" s="160"/>
      <c r="P27" s="160"/>
      <c r="Q27" s="2339"/>
      <c r="R27" s="2339"/>
      <c r="S27" s="2339"/>
      <c r="T27" s="2339"/>
      <c r="U27" s="2339"/>
      <c r="V27" s="121" t="s">
        <v>425</v>
      </c>
      <c r="W27" s="119">
        <v>0.25</v>
      </c>
      <c r="X27" s="140">
        <v>0.25</v>
      </c>
      <c r="Y27" s="124"/>
      <c r="Z27" s="124"/>
      <c r="AA27" s="124"/>
      <c r="AB27" s="194" t="s">
        <v>1080</v>
      </c>
      <c r="AC27" s="194" t="s">
        <v>1081</v>
      </c>
      <c r="AD27" s="124"/>
      <c r="AE27" s="124"/>
      <c r="AF27" s="124"/>
      <c r="AG27" s="124"/>
      <c r="AH27" s="194" t="s">
        <v>1080</v>
      </c>
      <c r="AI27" s="194" t="s">
        <v>1081</v>
      </c>
      <c r="AJ27" s="124"/>
      <c r="AK27" s="509"/>
      <c r="AL27" s="509"/>
      <c r="AM27" s="120" t="s">
        <v>426</v>
      </c>
      <c r="AN27" s="2336"/>
      <c r="AO27" s="2372"/>
      <c r="AP27" s="109"/>
      <c r="AQ27" s="109"/>
      <c r="AR27" s="109"/>
      <c r="AS27" s="109"/>
      <c r="AT27" s="109"/>
      <c r="AU27" s="109"/>
      <c r="AV27" s="109"/>
    </row>
    <row r="28" spans="1:48" ht="59" customHeight="1" x14ac:dyDescent="0.2">
      <c r="A28" s="1816"/>
      <c r="B28" s="1816"/>
      <c r="C28" s="1816"/>
      <c r="D28" s="2355"/>
      <c r="E28" s="2355"/>
      <c r="F28" s="2355"/>
      <c r="G28" s="2390"/>
      <c r="H28" s="2393"/>
      <c r="I28" s="2429"/>
      <c r="J28" s="2358"/>
      <c r="K28" s="160"/>
      <c r="L28" s="160"/>
      <c r="M28" s="160"/>
      <c r="N28" s="160"/>
      <c r="O28" s="160"/>
      <c r="P28" s="160"/>
      <c r="Q28" s="2339"/>
      <c r="R28" s="2339"/>
      <c r="S28" s="2339"/>
      <c r="T28" s="2339"/>
      <c r="U28" s="2339"/>
      <c r="V28" s="118" t="s">
        <v>427</v>
      </c>
      <c r="W28" s="119">
        <v>0.25</v>
      </c>
      <c r="X28" s="143">
        <v>6.25E-2</v>
      </c>
      <c r="Y28" s="124"/>
      <c r="Z28" s="124"/>
      <c r="AA28" s="124"/>
      <c r="AB28" s="194" t="s">
        <v>1083</v>
      </c>
      <c r="AC28" s="124"/>
      <c r="AD28" s="124"/>
      <c r="AE28" s="124"/>
      <c r="AF28" s="124"/>
      <c r="AG28" s="124"/>
      <c r="AH28" s="194" t="s">
        <v>1083</v>
      </c>
      <c r="AI28" s="124"/>
      <c r="AJ28" s="124"/>
      <c r="AK28" s="143">
        <v>6.25E-2</v>
      </c>
      <c r="AL28" s="143">
        <v>6.25E-2</v>
      </c>
      <c r="AM28" s="120" t="s">
        <v>428</v>
      </c>
      <c r="AN28" s="2337"/>
      <c r="AO28" s="2372"/>
      <c r="AP28" s="109"/>
      <c r="AQ28" s="109"/>
      <c r="AR28" s="109"/>
      <c r="AS28" s="109"/>
      <c r="AT28" s="109"/>
      <c r="AU28" s="109"/>
      <c r="AV28" s="109"/>
    </row>
    <row r="29" spans="1:48" ht="59" customHeight="1" x14ac:dyDescent="0.2">
      <c r="A29" s="1817"/>
      <c r="B29" s="1817"/>
      <c r="C29" s="1817"/>
      <c r="D29" s="2356"/>
      <c r="E29" s="2356"/>
      <c r="F29" s="2356"/>
      <c r="G29" s="2391"/>
      <c r="H29" s="2394"/>
      <c r="I29" s="2430"/>
      <c r="J29" s="2359"/>
      <c r="K29" s="159"/>
      <c r="L29" s="159"/>
      <c r="M29" s="159"/>
      <c r="N29" s="159"/>
      <c r="O29" s="159"/>
      <c r="P29" s="159"/>
      <c r="Q29" s="2340"/>
      <c r="R29" s="2340"/>
      <c r="S29" s="2340"/>
      <c r="T29" s="2340"/>
      <c r="U29" s="2340"/>
      <c r="V29" s="118" t="s">
        <v>429</v>
      </c>
      <c r="W29" s="119">
        <v>0.25</v>
      </c>
      <c r="X29" s="140"/>
      <c r="Y29" s="2323" t="s">
        <v>1065</v>
      </c>
      <c r="Z29" s="2324"/>
      <c r="AA29" s="2325"/>
      <c r="AB29" s="236"/>
      <c r="AC29" s="236"/>
      <c r="AD29" s="236"/>
      <c r="AE29" s="2323" t="s">
        <v>1065</v>
      </c>
      <c r="AF29" s="2324"/>
      <c r="AG29" s="2325"/>
      <c r="AH29" s="236"/>
      <c r="AI29" s="236"/>
      <c r="AJ29" s="236"/>
      <c r="AK29" s="509"/>
      <c r="AL29" s="143">
        <v>6.25E-2</v>
      </c>
      <c r="AM29" s="115" t="s">
        <v>397</v>
      </c>
      <c r="AN29" s="2354"/>
      <c r="AO29" s="2372"/>
      <c r="AP29" s="109"/>
      <c r="AQ29" s="109"/>
      <c r="AR29" s="109"/>
      <c r="AS29" s="109"/>
      <c r="AT29" s="109"/>
      <c r="AU29" s="109"/>
      <c r="AV29" s="109"/>
    </row>
    <row r="30" spans="1:48" ht="32" customHeight="1" x14ac:dyDescent="0.2">
      <c r="A30" s="1815" t="s">
        <v>315</v>
      </c>
      <c r="B30" s="1815" t="s">
        <v>430</v>
      </c>
      <c r="C30" s="1815">
        <v>7</v>
      </c>
      <c r="D30" s="2354" t="s">
        <v>431</v>
      </c>
      <c r="E30" s="2354" t="s">
        <v>432</v>
      </c>
      <c r="F30" s="2354" t="s">
        <v>433</v>
      </c>
      <c r="G30" s="2354" t="s">
        <v>422</v>
      </c>
      <c r="H30" s="2386">
        <v>1</v>
      </c>
      <c r="I30" s="2428">
        <v>2019</v>
      </c>
      <c r="J30" s="2369">
        <v>0.5</v>
      </c>
      <c r="K30" s="2338"/>
      <c r="L30" s="2338"/>
      <c r="M30" s="2338"/>
      <c r="N30" s="2338"/>
      <c r="O30" s="2338"/>
      <c r="P30" s="2338"/>
      <c r="Q30" s="2338">
        <v>1</v>
      </c>
      <c r="R30" s="2338">
        <v>1</v>
      </c>
      <c r="S30" s="2341">
        <v>1</v>
      </c>
      <c r="T30" s="2341">
        <v>1</v>
      </c>
      <c r="U30" s="2341">
        <v>0.5</v>
      </c>
      <c r="V30" s="123" t="s">
        <v>434</v>
      </c>
      <c r="W30" s="112">
        <v>0.35</v>
      </c>
      <c r="X30" s="112">
        <v>0.35</v>
      </c>
      <c r="Y30" s="112">
        <v>0.35</v>
      </c>
      <c r="Z30" s="234">
        <v>0.35</v>
      </c>
      <c r="AA30" s="241" t="s">
        <v>424</v>
      </c>
      <c r="AB30" s="241" t="s">
        <v>1084</v>
      </c>
      <c r="AC30" s="241" t="s">
        <v>1085</v>
      </c>
      <c r="AD30" s="161"/>
      <c r="AE30" s="112">
        <v>0.35</v>
      </c>
      <c r="AF30" s="550">
        <v>0.35</v>
      </c>
      <c r="AG30" s="241" t="s">
        <v>424</v>
      </c>
      <c r="AH30" s="241" t="s">
        <v>1084</v>
      </c>
      <c r="AI30" s="241" t="s">
        <v>1085</v>
      </c>
      <c r="AJ30" s="161"/>
      <c r="AK30" s="112"/>
      <c r="AL30" s="112"/>
      <c r="AM30" s="124" t="s">
        <v>424</v>
      </c>
      <c r="AN30" s="2355"/>
      <c r="AO30" s="2372"/>
      <c r="AP30" s="109"/>
      <c r="AQ30" s="109"/>
      <c r="AR30" s="109"/>
      <c r="AS30" s="109"/>
      <c r="AT30" s="109"/>
      <c r="AU30" s="109"/>
      <c r="AV30" s="109"/>
    </row>
    <row r="31" spans="1:48" ht="32" customHeight="1" x14ac:dyDescent="0.2">
      <c r="A31" s="1816"/>
      <c r="B31" s="1816"/>
      <c r="C31" s="1816"/>
      <c r="D31" s="2355"/>
      <c r="E31" s="2355"/>
      <c r="F31" s="2355"/>
      <c r="G31" s="2355"/>
      <c r="H31" s="2387"/>
      <c r="I31" s="2429"/>
      <c r="J31" s="2370"/>
      <c r="K31" s="2339"/>
      <c r="L31" s="2339"/>
      <c r="M31" s="2339"/>
      <c r="N31" s="2339"/>
      <c r="O31" s="2339"/>
      <c r="P31" s="2339"/>
      <c r="Q31" s="2339"/>
      <c r="R31" s="2339"/>
      <c r="S31" s="2339"/>
      <c r="T31" s="2339"/>
      <c r="U31" s="2339"/>
      <c r="V31" s="112"/>
      <c r="W31" s="112">
        <v>0.35</v>
      </c>
      <c r="X31" s="122">
        <v>8.1500000000000003E-2</v>
      </c>
      <c r="Y31" s="122">
        <v>8.1500000000000003E-2</v>
      </c>
      <c r="Z31" s="122">
        <v>8.1500000000000003E-2</v>
      </c>
      <c r="AA31" s="240" t="s">
        <v>1086</v>
      </c>
      <c r="AB31" s="240" t="s">
        <v>1087</v>
      </c>
      <c r="AC31" s="125"/>
      <c r="AD31" s="125"/>
      <c r="AE31" s="122">
        <v>8.1500000000000003E-2</v>
      </c>
      <c r="AF31" s="122">
        <v>8.1500000000000003E-2</v>
      </c>
      <c r="AG31" s="240" t="s">
        <v>1086</v>
      </c>
      <c r="AH31" s="240" t="s">
        <v>1087</v>
      </c>
      <c r="AI31" s="125"/>
      <c r="AJ31" s="125"/>
      <c r="AK31" s="122">
        <v>8.1500000000000003E-2</v>
      </c>
      <c r="AL31" s="122">
        <v>8.1500000000000003E-2</v>
      </c>
      <c r="AM31" s="125" t="s">
        <v>435</v>
      </c>
      <c r="AN31" s="2355"/>
      <c r="AO31" s="2372"/>
      <c r="AP31" s="109"/>
      <c r="AQ31" s="109"/>
      <c r="AR31" s="109"/>
      <c r="AS31" s="109"/>
      <c r="AT31" s="109"/>
      <c r="AU31" s="109"/>
      <c r="AV31" s="109"/>
    </row>
    <row r="32" spans="1:48" ht="32" customHeight="1" x14ac:dyDescent="0.2">
      <c r="A32" s="1817"/>
      <c r="B32" s="1817"/>
      <c r="C32" s="1817"/>
      <c r="D32" s="2356"/>
      <c r="E32" s="2356"/>
      <c r="F32" s="2356"/>
      <c r="G32" s="2356"/>
      <c r="H32" s="2388"/>
      <c r="I32" s="2430"/>
      <c r="J32" s="2371"/>
      <c r="K32" s="2340"/>
      <c r="L32" s="2340"/>
      <c r="M32" s="2340"/>
      <c r="N32" s="2340"/>
      <c r="O32" s="2340"/>
      <c r="P32" s="2340"/>
      <c r="Q32" s="2340"/>
      <c r="R32" s="2340"/>
      <c r="S32" s="2340"/>
      <c r="T32" s="2340"/>
      <c r="U32" s="2340"/>
      <c r="V32" s="123" t="s">
        <v>436</v>
      </c>
      <c r="W32" s="112">
        <v>0.3</v>
      </c>
      <c r="X32" s="142">
        <v>7.4999999999999997E-2</v>
      </c>
      <c r="Y32" s="142">
        <v>7.4999999999999997E-2</v>
      </c>
      <c r="Z32" s="142">
        <v>7.4999999999999997E-2</v>
      </c>
      <c r="AA32" s="243" t="s">
        <v>437</v>
      </c>
      <c r="AB32" s="242" t="s">
        <v>1088</v>
      </c>
      <c r="AC32" s="125"/>
      <c r="AD32" s="125"/>
      <c r="AE32" s="142">
        <v>7.4999999999999997E-2</v>
      </c>
      <c r="AF32" s="142">
        <v>7.4999999999999997E-2</v>
      </c>
      <c r="AG32" s="243" t="s">
        <v>437</v>
      </c>
      <c r="AH32" s="242" t="s">
        <v>1088</v>
      </c>
      <c r="AI32" s="125"/>
      <c r="AJ32" s="125"/>
      <c r="AK32" s="142">
        <v>7.4999999999999997E-2</v>
      </c>
      <c r="AL32" s="142">
        <v>7.4999999999999997E-2</v>
      </c>
      <c r="AM32" s="125" t="s">
        <v>437</v>
      </c>
      <c r="AN32" s="2356"/>
      <c r="AO32" s="2372"/>
      <c r="AP32" s="109"/>
      <c r="AQ32" s="109"/>
      <c r="AR32" s="109"/>
      <c r="AS32" s="109"/>
      <c r="AT32" s="109"/>
      <c r="AU32" s="109"/>
      <c r="AV32" s="109"/>
    </row>
    <row r="33" spans="1:48" ht="38.25" customHeight="1" x14ac:dyDescent="0.2">
      <c r="A33" s="2351" t="s">
        <v>315</v>
      </c>
      <c r="B33" s="2351" t="s">
        <v>438</v>
      </c>
      <c r="C33" s="2351">
        <v>8</v>
      </c>
      <c r="D33" s="2351" t="s">
        <v>439</v>
      </c>
      <c r="E33" s="2354" t="s">
        <v>440</v>
      </c>
      <c r="F33" s="2366" t="s">
        <v>441</v>
      </c>
      <c r="G33" s="2357" t="s">
        <v>24</v>
      </c>
      <c r="H33" s="2360">
        <v>0.58240000000000003</v>
      </c>
      <c r="I33" s="2428">
        <v>2019</v>
      </c>
      <c r="J33" s="2348">
        <v>0.6</v>
      </c>
      <c r="K33" s="1815">
        <v>23</v>
      </c>
      <c r="L33" s="1815">
        <v>167</v>
      </c>
      <c r="M33" s="2330">
        <f>K33/L33</f>
        <v>0.1377245508982036</v>
      </c>
      <c r="N33" s="1815">
        <v>7</v>
      </c>
      <c r="O33" s="1815">
        <v>167</v>
      </c>
      <c r="P33" s="2330">
        <f>N33/O33</f>
        <v>4.1916167664670656E-2</v>
      </c>
      <c r="Q33" s="1815">
        <f>K33+N33</f>
        <v>30</v>
      </c>
      <c r="R33" s="1815">
        <v>167</v>
      </c>
      <c r="S33" s="2330">
        <f>Q33/R33</f>
        <v>0.17964071856287425</v>
      </c>
      <c r="T33" s="2329">
        <v>0.6</v>
      </c>
      <c r="U33" s="2330">
        <v>0.5</v>
      </c>
      <c r="V33" s="126" t="s">
        <v>776</v>
      </c>
      <c r="W33" s="112">
        <v>0.3</v>
      </c>
      <c r="X33" s="142">
        <v>7.4999999999999997E-2</v>
      </c>
      <c r="Y33" s="162"/>
      <c r="Z33" s="162"/>
      <c r="AA33" s="162"/>
      <c r="AB33" s="244" t="s">
        <v>1089</v>
      </c>
      <c r="AC33" s="162"/>
      <c r="AD33" s="162"/>
      <c r="AE33" s="162"/>
      <c r="AF33" s="162"/>
      <c r="AG33" s="162"/>
      <c r="AH33" s="244" t="s">
        <v>1089</v>
      </c>
      <c r="AI33" s="162"/>
      <c r="AJ33" s="162"/>
      <c r="AK33" s="142">
        <v>7.4999999999999997E-2</v>
      </c>
      <c r="AL33" s="142">
        <v>7.4999999999999997E-2</v>
      </c>
      <c r="AM33" s="127" t="s">
        <v>442</v>
      </c>
      <c r="AN33" s="2335"/>
      <c r="AO33" s="2372"/>
      <c r="AP33" s="109"/>
      <c r="AQ33" s="109"/>
      <c r="AR33" s="109"/>
      <c r="AS33" s="109"/>
      <c r="AT33" s="109"/>
      <c r="AU33" s="109"/>
      <c r="AV33" s="109"/>
    </row>
    <row r="34" spans="1:48" ht="30" x14ac:dyDescent="0.2">
      <c r="A34" s="2352"/>
      <c r="B34" s="2352"/>
      <c r="C34" s="2352"/>
      <c r="D34" s="2352"/>
      <c r="E34" s="2355"/>
      <c r="F34" s="2367"/>
      <c r="G34" s="2358"/>
      <c r="H34" s="2361"/>
      <c r="I34" s="2429"/>
      <c r="J34" s="2372"/>
      <c r="K34" s="1816"/>
      <c r="L34" s="1816"/>
      <c r="M34" s="2331"/>
      <c r="N34" s="1816"/>
      <c r="O34" s="1816"/>
      <c r="P34" s="2331"/>
      <c r="Q34" s="1816"/>
      <c r="R34" s="1816"/>
      <c r="S34" s="2331"/>
      <c r="T34" s="1816"/>
      <c r="U34" s="2331"/>
      <c r="V34" s="126" t="s">
        <v>777</v>
      </c>
      <c r="W34" s="112">
        <v>0.35</v>
      </c>
      <c r="X34" s="112"/>
      <c r="Y34" s="2323" t="s">
        <v>1065</v>
      </c>
      <c r="Z34" s="2324"/>
      <c r="AA34" s="2325"/>
      <c r="AB34" s="163" t="s">
        <v>1090</v>
      </c>
      <c r="AC34" s="163" t="s">
        <v>1091</v>
      </c>
      <c r="AD34" s="163"/>
      <c r="AE34" s="2323" t="s">
        <v>1065</v>
      </c>
      <c r="AF34" s="2324"/>
      <c r="AG34" s="2325"/>
      <c r="AH34" s="163" t="s">
        <v>1090</v>
      </c>
      <c r="AI34" s="163" t="s">
        <v>1091</v>
      </c>
      <c r="AJ34" s="163"/>
      <c r="AK34" s="112"/>
      <c r="AL34" s="122">
        <v>0.17499999999999999</v>
      </c>
      <c r="AM34" s="127" t="s">
        <v>443</v>
      </c>
      <c r="AN34" s="2336"/>
      <c r="AO34" s="2372"/>
      <c r="AP34" s="109"/>
      <c r="AQ34" s="109"/>
      <c r="AR34" s="109"/>
      <c r="AS34" s="109"/>
      <c r="AT34" s="109"/>
      <c r="AU34" s="109"/>
      <c r="AV34" s="109"/>
    </row>
    <row r="35" spans="1:48" ht="30" x14ac:dyDescent="0.2">
      <c r="A35" s="2353"/>
      <c r="B35" s="2353"/>
      <c r="C35" s="2353"/>
      <c r="D35" s="2353"/>
      <c r="E35" s="2356"/>
      <c r="F35" s="2368"/>
      <c r="G35" s="2359"/>
      <c r="H35" s="2362"/>
      <c r="I35" s="2430"/>
      <c r="J35" s="2373"/>
      <c r="K35" s="1817"/>
      <c r="L35" s="1817"/>
      <c r="M35" s="2332"/>
      <c r="N35" s="1817"/>
      <c r="O35" s="1817"/>
      <c r="P35" s="2332"/>
      <c r="Q35" s="1817"/>
      <c r="R35" s="1817"/>
      <c r="S35" s="2332"/>
      <c r="T35" s="1817"/>
      <c r="U35" s="2332"/>
      <c r="V35" s="126" t="s">
        <v>778</v>
      </c>
      <c r="W35" s="112">
        <v>0.35</v>
      </c>
      <c r="X35" s="112"/>
      <c r="Y35" s="2326" t="s">
        <v>1065</v>
      </c>
      <c r="Z35" s="2327"/>
      <c r="AA35" s="2328"/>
      <c r="AB35" s="245"/>
      <c r="AC35" s="245"/>
      <c r="AD35" s="164"/>
      <c r="AE35" s="2326" t="s">
        <v>1065</v>
      </c>
      <c r="AF35" s="2327"/>
      <c r="AG35" s="2328"/>
      <c r="AH35" s="245"/>
      <c r="AI35" s="245"/>
      <c r="AJ35" s="164"/>
      <c r="AK35" s="112"/>
      <c r="AL35" s="122">
        <v>0.17499999999999999</v>
      </c>
      <c r="AM35" s="127" t="s">
        <v>444</v>
      </c>
      <c r="AN35" s="2337"/>
      <c r="AO35" s="2372"/>
      <c r="AP35" s="109"/>
      <c r="AQ35" s="109"/>
      <c r="AR35" s="109"/>
      <c r="AS35" s="109"/>
      <c r="AT35" s="109"/>
      <c r="AU35" s="109"/>
      <c r="AV35" s="109"/>
    </row>
    <row r="36" spans="1:48" ht="30" x14ac:dyDescent="0.2">
      <c r="A36" s="2351" t="s">
        <v>315</v>
      </c>
      <c r="B36" s="2351" t="s">
        <v>445</v>
      </c>
      <c r="C36" s="2351">
        <v>9</v>
      </c>
      <c r="D36" s="2379" t="s">
        <v>446</v>
      </c>
      <c r="E36" s="2354" t="s">
        <v>447</v>
      </c>
      <c r="F36" s="2363" t="s">
        <v>448</v>
      </c>
      <c r="G36" s="2357" t="s">
        <v>24</v>
      </c>
      <c r="H36" s="2360">
        <v>0.9</v>
      </c>
      <c r="I36" s="2428">
        <v>2019</v>
      </c>
      <c r="J36" s="2348">
        <v>0.5</v>
      </c>
      <c r="K36" s="246"/>
      <c r="L36" s="246"/>
      <c r="M36" s="246"/>
      <c r="N36" s="246"/>
      <c r="O36" s="246"/>
      <c r="P36" s="246"/>
      <c r="Q36" s="2317">
        <v>34.299999999999997</v>
      </c>
      <c r="R36" s="2317">
        <v>36</v>
      </c>
      <c r="S36" s="2320">
        <f>Q36/R36</f>
        <v>0.95277777777777772</v>
      </c>
      <c r="T36" s="2320">
        <v>0.9</v>
      </c>
      <c r="U36" s="2320">
        <v>0.5</v>
      </c>
      <c r="V36" s="111" t="s">
        <v>754</v>
      </c>
      <c r="W36" s="112">
        <v>0.3</v>
      </c>
      <c r="X36" s="112"/>
      <c r="Y36" s="2326" t="s">
        <v>1065</v>
      </c>
      <c r="Z36" s="2327"/>
      <c r="AA36" s="2328"/>
      <c r="AB36" s="246"/>
      <c r="AC36" s="246"/>
      <c r="AD36" s="157"/>
      <c r="AE36" s="2326" t="s">
        <v>1065</v>
      </c>
      <c r="AF36" s="2327"/>
      <c r="AG36" s="2328"/>
      <c r="AH36" s="246"/>
      <c r="AI36" s="246"/>
      <c r="AJ36" s="157"/>
      <c r="AK36" s="112"/>
      <c r="AL36" s="112">
        <v>0.15</v>
      </c>
      <c r="AM36" s="113" t="s">
        <v>449</v>
      </c>
      <c r="AN36" s="2335"/>
      <c r="AO36" s="2372"/>
      <c r="AP36" s="109"/>
      <c r="AQ36" s="109"/>
      <c r="AR36" s="109"/>
      <c r="AS36" s="109"/>
      <c r="AT36" s="109"/>
      <c r="AU36" s="109"/>
      <c r="AV36" s="109"/>
    </row>
    <row r="37" spans="1:48" ht="37" customHeight="1" x14ac:dyDescent="0.2">
      <c r="A37" s="2352"/>
      <c r="B37" s="2352"/>
      <c r="C37" s="2352"/>
      <c r="D37" s="2380"/>
      <c r="E37" s="2355"/>
      <c r="F37" s="2364"/>
      <c r="G37" s="2358"/>
      <c r="H37" s="2361"/>
      <c r="I37" s="2429"/>
      <c r="J37" s="2349"/>
      <c r="K37" s="249"/>
      <c r="L37" s="249"/>
      <c r="M37" s="249"/>
      <c r="N37" s="249"/>
      <c r="O37" s="249"/>
      <c r="P37" s="249"/>
      <c r="Q37" s="2318"/>
      <c r="R37" s="2318"/>
      <c r="S37" s="2321"/>
      <c r="T37" s="2321"/>
      <c r="U37" s="2321"/>
      <c r="V37" s="111" t="s">
        <v>450</v>
      </c>
      <c r="W37" s="112">
        <v>0.35</v>
      </c>
      <c r="X37" s="112">
        <v>0.35</v>
      </c>
      <c r="Y37" s="247">
        <v>0.35</v>
      </c>
      <c r="Z37" s="247">
        <v>0.35</v>
      </c>
      <c r="AA37" s="248" t="s">
        <v>964</v>
      </c>
      <c r="AB37" s="250" t="s">
        <v>965</v>
      </c>
      <c r="AC37" s="250" t="s">
        <v>966</v>
      </c>
      <c r="AD37" s="233" t="s">
        <v>970</v>
      </c>
      <c r="AE37" s="247">
        <v>0.35</v>
      </c>
      <c r="AF37" s="247">
        <v>0.35</v>
      </c>
      <c r="AG37" s="248" t="s">
        <v>964</v>
      </c>
      <c r="AH37" s="250" t="s">
        <v>965</v>
      </c>
      <c r="AI37" s="250" t="s">
        <v>966</v>
      </c>
      <c r="AJ37" s="233" t="s">
        <v>970</v>
      </c>
      <c r="AK37" s="112"/>
      <c r="AL37" s="112"/>
      <c r="AM37" s="113" t="s">
        <v>451</v>
      </c>
      <c r="AN37" s="2336"/>
      <c r="AO37" s="2372"/>
      <c r="AP37" s="109"/>
      <c r="AQ37" s="109"/>
      <c r="AR37" s="109"/>
      <c r="AS37" s="109"/>
      <c r="AT37" s="109"/>
      <c r="AU37" s="109"/>
      <c r="AV37" s="109"/>
    </row>
    <row r="38" spans="1:48" ht="32" customHeight="1" x14ac:dyDescent="0.2">
      <c r="A38" s="2353"/>
      <c r="B38" s="2353"/>
      <c r="C38" s="2353"/>
      <c r="D38" s="2381"/>
      <c r="E38" s="2356"/>
      <c r="F38" s="2365"/>
      <c r="G38" s="2359"/>
      <c r="H38" s="2362"/>
      <c r="I38" s="2430"/>
      <c r="J38" s="2350"/>
      <c r="K38" s="251"/>
      <c r="L38" s="251"/>
      <c r="M38" s="251"/>
      <c r="N38" s="251"/>
      <c r="O38" s="251"/>
      <c r="P38" s="251"/>
      <c r="Q38" s="2319"/>
      <c r="R38" s="2319"/>
      <c r="S38" s="2322"/>
      <c r="T38" s="2322"/>
      <c r="U38" s="2322"/>
      <c r="V38" s="111" t="s">
        <v>654</v>
      </c>
      <c r="W38" s="112">
        <v>0.35</v>
      </c>
      <c r="X38" s="122">
        <v>8.7499999999999994E-2</v>
      </c>
      <c r="Y38" s="247">
        <v>0.35</v>
      </c>
      <c r="Z38" s="247">
        <v>0.35</v>
      </c>
      <c r="AA38" s="248" t="s">
        <v>967</v>
      </c>
      <c r="AB38" s="251" t="s">
        <v>968</v>
      </c>
      <c r="AC38" s="251" t="s">
        <v>969</v>
      </c>
      <c r="AD38" s="233" t="s">
        <v>970</v>
      </c>
      <c r="AE38" s="247">
        <v>0.35</v>
      </c>
      <c r="AF38" s="247">
        <v>0.35</v>
      </c>
      <c r="AG38" s="248" t="s">
        <v>967</v>
      </c>
      <c r="AH38" s="251" t="s">
        <v>968</v>
      </c>
      <c r="AI38" s="251" t="s">
        <v>969</v>
      </c>
      <c r="AJ38" s="233" t="s">
        <v>970</v>
      </c>
      <c r="AK38" s="122">
        <v>8.7499999999999994E-2</v>
      </c>
      <c r="AL38" s="122">
        <v>8.7499999999999994E-2</v>
      </c>
      <c r="AM38" s="113" t="s">
        <v>452</v>
      </c>
      <c r="AN38" s="2337"/>
      <c r="AO38" s="2372"/>
      <c r="AP38" s="109"/>
      <c r="AQ38" s="109"/>
      <c r="AR38" s="109"/>
      <c r="AS38" s="109"/>
      <c r="AT38" s="109"/>
      <c r="AU38" s="109"/>
      <c r="AV38" s="109"/>
    </row>
    <row r="39" spans="1:48" ht="23" customHeight="1" x14ac:dyDescent="0.2">
      <c r="A39" s="2351" t="s">
        <v>315</v>
      </c>
      <c r="B39" s="2374" t="s">
        <v>453</v>
      </c>
      <c r="C39" s="2351">
        <v>10</v>
      </c>
      <c r="D39" s="2375" t="s">
        <v>454</v>
      </c>
      <c r="E39" s="2354" t="s">
        <v>455</v>
      </c>
      <c r="F39" s="2354" t="s">
        <v>456</v>
      </c>
      <c r="G39" s="2357" t="s">
        <v>24</v>
      </c>
      <c r="H39" s="2360">
        <v>1</v>
      </c>
      <c r="I39" s="2431">
        <v>2019</v>
      </c>
      <c r="J39" s="2348">
        <v>0.5</v>
      </c>
      <c r="K39" s="2345"/>
      <c r="L39" s="2345"/>
      <c r="M39" s="2345"/>
      <c r="N39" s="2345"/>
      <c r="O39" s="2345"/>
      <c r="P39" s="2345"/>
      <c r="Q39" s="2317">
        <v>1</v>
      </c>
      <c r="R39" s="2317">
        <v>1</v>
      </c>
      <c r="S39" s="2333">
        <v>1</v>
      </c>
      <c r="T39" s="2333">
        <v>1</v>
      </c>
      <c r="U39" s="2333">
        <v>0.5</v>
      </c>
      <c r="V39" s="116" t="s">
        <v>755</v>
      </c>
      <c r="W39" s="112">
        <v>0.3</v>
      </c>
      <c r="X39" s="112">
        <v>0.3</v>
      </c>
      <c r="Y39" s="252">
        <v>0.3</v>
      </c>
      <c r="Z39" s="252">
        <v>0.3</v>
      </c>
      <c r="AA39" s="248" t="s">
        <v>424</v>
      </c>
      <c r="AB39" s="248" t="s">
        <v>1092</v>
      </c>
      <c r="AC39" s="248"/>
      <c r="AD39" s="113"/>
      <c r="AE39" s="252">
        <v>0.3</v>
      </c>
      <c r="AF39" s="252">
        <v>0.3</v>
      </c>
      <c r="AG39" s="248" t="s">
        <v>424</v>
      </c>
      <c r="AH39" s="248" t="s">
        <v>1092</v>
      </c>
      <c r="AI39" s="248"/>
      <c r="AJ39" s="113"/>
      <c r="AK39" s="112"/>
      <c r="AL39" s="112"/>
      <c r="AM39" s="113" t="s">
        <v>457</v>
      </c>
      <c r="AN39" s="2335"/>
      <c r="AO39" s="2372"/>
      <c r="AP39" s="109"/>
      <c r="AQ39" s="109"/>
      <c r="AR39" s="109"/>
      <c r="AS39" s="109"/>
      <c r="AT39" s="109"/>
      <c r="AU39" s="109"/>
      <c r="AV39" s="109"/>
    </row>
    <row r="40" spans="1:48" ht="23" customHeight="1" x14ac:dyDescent="0.2">
      <c r="A40" s="2352"/>
      <c r="B40" s="2374"/>
      <c r="C40" s="2352"/>
      <c r="D40" s="2376"/>
      <c r="E40" s="2355"/>
      <c r="F40" s="2355"/>
      <c r="G40" s="2358"/>
      <c r="H40" s="2361"/>
      <c r="I40" s="2432"/>
      <c r="J40" s="2349"/>
      <c r="K40" s="2346"/>
      <c r="L40" s="2346"/>
      <c r="M40" s="2346"/>
      <c r="N40" s="2346"/>
      <c r="O40" s="2346"/>
      <c r="P40" s="2346"/>
      <c r="Q40" s="2318"/>
      <c r="R40" s="2318"/>
      <c r="S40" s="2318"/>
      <c r="T40" s="2318"/>
      <c r="U40" s="2318"/>
      <c r="V40" s="111" t="s">
        <v>458</v>
      </c>
      <c r="W40" s="112">
        <v>0.35</v>
      </c>
      <c r="X40" s="112">
        <v>0.35</v>
      </c>
      <c r="Y40" s="247">
        <v>0.35</v>
      </c>
      <c r="Z40" s="247">
        <v>0.35</v>
      </c>
      <c r="AA40" s="248" t="s">
        <v>1093</v>
      </c>
      <c r="AB40" s="248" t="s">
        <v>1094</v>
      </c>
      <c r="AC40" s="248"/>
      <c r="AD40" s="113"/>
      <c r="AE40" s="247">
        <v>0.35</v>
      </c>
      <c r="AF40" s="247">
        <v>0.35</v>
      </c>
      <c r="AG40" s="248" t="s">
        <v>1093</v>
      </c>
      <c r="AH40" s="248" t="s">
        <v>1094</v>
      </c>
      <c r="AI40" s="248"/>
      <c r="AJ40" s="113"/>
      <c r="AK40" s="112"/>
      <c r="AL40" s="112"/>
      <c r="AM40" s="113" t="s">
        <v>459</v>
      </c>
      <c r="AN40" s="2336"/>
      <c r="AO40" s="2372"/>
      <c r="AP40" s="109"/>
      <c r="AQ40" s="109"/>
      <c r="AR40" s="109"/>
      <c r="AS40" s="109"/>
      <c r="AT40" s="109"/>
      <c r="AU40" s="109"/>
      <c r="AV40" s="109"/>
    </row>
    <row r="41" spans="1:48" ht="23" customHeight="1" x14ac:dyDescent="0.2">
      <c r="A41" s="2353"/>
      <c r="B41" s="2374"/>
      <c r="C41" s="2353"/>
      <c r="D41" s="2377"/>
      <c r="E41" s="2356"/>
      <c r="F41" s="2356"/>
      <c r="G41" s="2359"/>
      <c r="H41" s="2361"/>
      <c r="I41" s="2433"/>
      <c r="J41" s="2350"/>
      <c r="K41" s="2347"/>
      <c r="L41" s="2347"/>
      <c r="M41" s="2347"/>
      <c r="N41" s="2347"/>
      <c r="O41" s="2347"/>
      <c r="P41" s="2347"/>
      <c r="Q41" s="2319"/>
      <c r="R41" s="2319"/>
      <c r="S41" s="2319"/>
      <c r="T41" s="2319"/>
      <c r="U41" s="2319"/>
      <c r="V41" s="111" t="s">
        <v>460</v>
      </c>
      <c r="W41" s="112">
        <v>0.35</v>
      </c>
      <c r="X41" s="112"/>
      <c r="Y41" s="2326" t="s">
        <v>1065</v>
      </c>
      <c r="Z41" s="2327"/>
      <c r="AA41" s="2328"/>
      <c r="AB41" s="248"/>
      <c r="AC41" s="248"/>
      <c r="AD41" s="113"/>
      <c r="AE41" s="2326" t="s">
        <v>1065</v>
      </c>
      <c r="AF41" s="2327"/>
      <c r="AG41" s="2328"/>
      <c r="AH41" s="248"/>
      <c r="AI41" s="248"/>
      <c r="AJ41" s="113"/>
      <c r="AK41" s="142">
        <v>0.11600000000000001</v>
      </c>
      <c r="AL41" s="142">
        <v>0.11600000000000001</v>
      </c>
      <c r="AM41" s="113" t="s">
        <v>461</v>
      </c>
      <c r="AN41" s="2337"/>
      <c r="AO41" s="2372"/>
      <c r="AP41" s="109"/>
      <c r="AQ41" s="109"/>
      <c r="AR41" s="109"/>
      <c r="AS41" s="109"/>
      <c r="AT41" s="109"/>
      <c r="AU41" s="109"/>
      <c r="AV41" s="109"/>
    </row>
    <row r="42" spans="1:48" ht="30" customHeight="1" x14ac:dyDescent="0.2">
      <c r="A42" s="2351" t="s">
        <v>315</v>
      </c>
      <c r="B42" s="2374"/>
      <c r="C42" s="2351">
        <v>11</v>
      </c>
      <c r="D42" s="2375" t="s">
        <v>462</v>
      </c>
      <c r="E42" s="2354" t="s">
        <v>463</v>
      </c>
      <c r="F42" s="2354" t="s">
        <v>464</v>
      </c>
      <c r="G42" s="2357" t="s">
        <v>24</v>
      </c>
      <c r="H42" s="2361"/>
      <c r="I42" s="2428">
        <v>2019</v>
      </c>
      <c r="J42" s="2382">
        <v>0.5</v>
      </c>
      <c r="K42" s="2345"/>
      <c r="L42" s="2345"/>
      <c r="M42" s="2345"/>
      <c r="N42" s="2345"/>
      <c r="O42" s="2345"/>
      <c r="P42" s="2345"/>
      <c r="Q42" s="2317">
        <v>1</v>
      </c>
      <c r="R42" s="2317">
        <v>1</v>
      </c>
      <c r="S42" s="2333">
        <v>1</v>
      </c>
      <c r="T42" s="2333">
        <v>1</v>
      </c>
      <c r="U42" s="2333">
        <v>0.5</v>
      </c>
      <c r="V42" s="128" t="s">
        <v>756</v>
      </c>
      <c r="W42" s="112">
        <v>0.3</v>
      </c>
      <c r="X42" s="112">
        <v>0.3</v>
      </c>
      <c r="Y42" s="248"/>
      <c r="Z42" s="248"/>
      <c r="AA42" s="248" t="s">
        <v>424</v>
      </c>
      <c r="AB42" s="248" t="s">
        <v>1092</v>
      </c>
      <c r="AC42" s="248"/>
      <c r="AD42" s="113"/>
      <c r="AE42" s="248"/>
      <c r="AF42" s="248"/>
      <c r="AG42" s="248" t="s">
        <v>424</v>
      </c>
      <c r="AH42" s="248" t="s">
        <v>1092</v>
      </c>
      <c r="AI42" s="248"/>
      <c r="AJ42" s="113"/>
      <c r="AK42" s="112"/>
      <c r="AL42" s="112"/>
      <c r="AM42" s="113" t="s">
        <v>465</v>
      </c>
      <c r="AN42" s="2335"/>
      <c r="AO42" s="2372"/>
      <c r="AP42" s="109"/>
      <c r="AQ42" s="109"/>
      <c r="AR42" s="109"/>
      <c r="AS42" s="109"/>
      <c r="AT42" s="109"/>
      <c r="AU42" s="109"/>
      <c r="AV42" s="109"/>
    </row>
    <row r="43" spans="1:48" ht="30" customHeight="1" x14ac:dyDescent="0.2">
      <c r="A43" s="2352"/>
      <c r="B43" s="2374"/>
      <c r="C43" s="2352"/>
      <c r="D43" s="2376"/>
      <c r="E43" s="2355"/>
      <c r="F43" s="2355"/>
      <c r="G43" s="2358"/>
      <c r="H43" s="2361"/>
      <c r="I43" s="2429"/>
      <c r="J43" s="2383"/>
      <c r="K43" s="2346"/>
      <c r="L43" s="2346"/>
      <c r="M43" s="2346"/>
      <c r="N43" s="2346"/>
      <c r="O43" s="2346"/>
      <c r="P43" s="2346"/>
      <c r="Q43" s="2318"/>
      <c r="R43" s="2318"/>
      <c r="S43" s="2318"/>
      <c r="T43" s="2318"/>
      <c r="U43" s="2318"/>
      <c r="V43" s="111" t="s">
        <v>466</v>
      </c>
      <c r="W43" s="112">
        <v>0.35</v>
      </c>
      <c r="X43" s="112">
        <v>0.35</v>
      </c>
      <c r="Y43" s="248"/>
      <c r="Z43" s="248"/>
      <c r="AA43" s="248" t="s">
        <v>1093</v>
      </c>
      <c r="AB43" s="248" t="s">
        <v>1094</v>
      </c>
      <c r="AC43" s="248"/>
      <c r="AD43" s="113"/>
      <c r="AE43" s="248"/>
      <c r="AF43" s="248"/>
      <c r="AG43" s="248" t="s">
        <v>1093</v>
      </c>
      <c r="AH43" s="248" t="s">
        <v>1094</v>
      </c>
      <c r="AI43" s="248"/>
      <c r="AJ43" s="113"/>
      <c r="AK43" s="112"/>
      <c r="AL43" s="112"/>
      <c r="AM43" s="113" t="s">
        <v>467</v>
      </c>
      <c r="AN43" s="2336"/>
      <c r="AO43" s="2372"/>
      <c r="AP43" s="109"/>
      <c r="AQ43" s="109"/>
      <c r="AR43" s="109"/>
      <c r="AS43" s="109"/>
      <c r="AT43" s="109"/>
      <c r="AU43" s="109"/>
      <c r="AV43" s="109"/>
    </row>
    <row r="44" spans="1:48" ht="30" customHeight="1" x14ac:dyDescent="0.2">
      <c r="A44" s="2353"/>
      <c r="B44" s="2374"/>
      <c r="C44" s="2353"/>
      <c r="D44" s="2377"/>
      <c r="E44" s="2356"/>
      <c r="F44" s="2356"/>
      <c r="G44" s="2359"/>
      <c r="H44" s="2361"/>
      <c r="I44" s="2430"/>
      <c r="J44" s="2384"/>
      <c r="K44" s="2347"/>
      <c r="L44" s="2347"/>
      <c r="M44" s="2347"/>
      <c r="N44" s="2347"/>
      <c r="O44" s="2347"/>
      <c r="P44" s="2347"/>
      <c r="Q44" s="2319"/>
      <c r="R44" s="2319"/>
      <c r="S44" s="2319"/>
      <c r="T44" s="2319"/>
      <c r="U44" s="2319"/>
      <c r="V44" s="111" t="s">
        <v>468</v>
      </c>
      <c r="W44" s="112">
        <v>0.35</v>
      </c>
      <c r="X44" s="112"/>
      <c r="Y44" s="2334" t="s">
        <v>1065</v>
      </c>
      <c r="Z44" s="2334"/>
      <c r="AA44" s="2334"/>
      <c r="AB44" s="248"/>
      <c r="AC44" s="248"/>
      <c r="AD44" s="113"/>
      <c r="AE44" s="2334" t="s">
        <v>1065</v>
      </c>
      <c r="AF44" s="2334"/>
      <c r="AG44" s="2334"/>
      <c r="AH44" s="248"/>
      <c r="AI44" s="248"/>
      <c r="AJ44" s="113"/>
      <c r="AK44" s="112"/>
      <c r="AL44" s="112">
        <v>0.17499999999999999</v>
      </c>
      <c r="AM44" s="113" t="s">
        <v>469</v>
      </c>
      <c r="AN44" s="2336"/>
      <c r="AO44" s="2372"/>
      <c r="AP44" s="109"/>
      <c r="AQ44" s="109"/>
      <c r="AR44" s="109"/>
      <c r="AS44" s="109"/>
      <c r="AT44" s="109"/>
      <c r="AU44" s="109"/>
      <c r="AV44" s="109"/>
    </row>
    <row r="45" spans="1:48" ht="30" customHeight="1" x14ac:dyDescent="0.2">
      <c r="A45" s="2374" t="s">
        <v>315</v>
      </c>
      <c r="B45" s="2374"/>
      <c r="C45" s="2351">
        <v>12</v>
      </c>
      <c r="D45" s="2378" t="s">
        <v>470</v>
      </c>
      <c r="E45" s="2354" t="s">
        <v>471</v>
      </c>
      <c r="F45" s="2354" t="s">
        <v>472</v>
      </c>
      <c r="G45" s="2357" t="s">
        <v>24</v>
      </c>
      <c r="H45" s="2361"/>
      <c r="I45" s="2434">
        <v>2019</v>
      </c>
      <c r="J45" s="2385">
        <v>0.5</v>
      </c>
      <c r="K45" s="2345"/>
      <c r="L45" s="2345"/>
      <c r="M45" s="2345"/>
      <c r="N45" s="2345"/>
      <c r="O45" s="2345"/>
      <c r="P45" s="2345"/>
      <c r="Q45" s="2317">
        <v>1</v>
      </c>
      <c r="R45" s="2317">
        <v>1</v>
      </c>
      <c r="S45" s="2333">
        <v>1</v>
      </c>
      <c r="T45" s="2333">
        <v>1</v>
      </c>
      <c r="U45" s="2333">
        <v>0.5</v>
      </c>
      <c r="V45" s="129" t="s">
        <v>473</v>
      </c>
      <c r="W45" s="112">
        <v>0.3</v>
      </c>
      <c r="X45" s="112">
        <v>0.3</v>
      </c>
      <c r="Y45" s="248"/>
      <c r="Z45" s="248"/>
      <c r="AA45" s="248" t="s">
        <v>424</v>
      </c>
      <c r="AB45" s="248" t="s">
        <v>1092</v>
      </c>
      <c r="AC45" s="248"/>
      <c r="AD45" s="113"/>
      <c r="AE45" s="248"/>
      <c r="AF45" s="248"/>
      <c r="AG45" s="248" t="s">
        <v>424</v>
      </c>
      <c r="AH45" s="248" t="s">
        <v>1092</v>
      </c>
      <c r="AI45" s="248"/>
      <c r="AJ45" s="113"/>
      <c r="AK45" s="112"/>
      <c r="AL45" s="112"/>
      <c r="AM45" s="113" t="s">
        <v>474</v>
      </c>
      <c r="AN45" s="2336"/>
      <c r="AO45" s="2372"/>
      <c r="AP45" s="109"/>
      <c r="AQ45" s="109"/>
      <c r="AR45" s="109"/>
      <c r="AS45" s="109"/>
      <c r="AT45" s="109"/>
      <c r="AU45" s="109"/>
      <c r="AV45" s="109"/>
    </row>
    <row r="46" spans="1:48" ht="30" customHeight="1" x14ac:dyDescent="0.2">
      <c r="A46" s="2374"/>
      <c r="B46" s="2374"/>
      <c r="C46" s="2352"/>
      <c r="D46" s="2378"/>
      <c r="E46" s="2355"/>
      <c r="F46" s="2355"/>
      <c r="G46" s="2358"/>
      <c r="H46" s="2361"/>
      <c r="I46" s="2434"/>
      <c r="J46" s="2385"/>
      <c r="K46" s="2346"/>
      <c r="L46" s="2346"/>
      <c r="M46" s="2346"/>
      <c r="N46" s="2346"/>
      <c r="O46" s="2346"/>
      <c r="P46" s="2346"/>
      <c r="Q46" s="2318"/>
      <c r="R46" s="2318"/>
      <c r="S46" s="2318"/>
      <c r="T46" s="2318"/>
      <c r="U46" s="2318"/>
      <c r="V46" s="111" t="s">
        <v>475</v>
      </c>
      <c r="W46" s="112">
        <v>0.35</v>
      </c>
      <c r="X46" s="112">
        <v>0.35</v>
      </c>
      <c r="Y46" s="248"/>
      <c r="Z46" s="248"/>
      <c r="AA46" s="248" t="s">
        <v>1093</v>
      </c>
      <c r="AB46" s="248" t="s">
        <v>1094</v>
      </c>
      <c r="AC46" s="248"/>
      <c r="AD46" s="113"/>
      <c r="AE46" s="248"/>
      <c r="AF46" s="248"/>
      <c r="AG46" s="248" t="s">
        <v>1093</v>
      </c>
      <c r="AH46" s="248" t="s">
        <v>1094</v>
      </c>
      <c r="AI46" s="248"/>
      <c r="AJ46" s="113"/>
      <c r="AK46" s="112"/>
      <c r="AL46" s="112"/>
      <c r="AM46" s="113" t="s">
        <v>476</v>
      </c>
      <c r="AN46" s="2336"/>
      <c r="AO46" s="2372"/>
      <c r="AP46" s="109"/>
      <c r="AQ46" s="109"/>
      <c r="AR46" s="109"/>
      <c r="AS46" s="109"/>
      <c r="AT46" s="109"/>
      <c r="AU46" s="109"/>
      <c r="AV46" s="109"/>
    </row>
    <row r="47" spans="1:48" ht="30" customHeight="1" x14ac:dyDescent="0.2">
      <c r="A47" s="2374"/>
      <c r="B47" s="2374"/>
      <c r="C47" s="2353"/>
      <c r="D47" s="2378"/>
      <c r="E47" s="2356"/>
      <c r="F47" s="2356"/>
      <c r="G47" s="2359"/>
      <c r="H47" s="2362"/>
      <c r="I47" s="2434"/>
      <c r="J47" s="2385"/>
      <c r="K47" s="2347"/>
      <c r="L47" s="2347"/>
      <c r="M47" s="2347"/>
      <c r="N47" s="2347"/>
      <c r="O47" s="2347"/>
      <c r="P47" s="2347"/>
      <c r="Q47" s="2319"/>
      <c r="R47" s="2319"/>
      <c r="S47" s="2319"/>
      <c r="T47" s="2319"/>
      <c r="U47" s="2319"/>
      <c r="V47" s="111" t="s">
        <v>477</v>
      </c>
      <c r="W47" s="112">
        <v>0.35</v>
      </c>
      <c r="X47" s="122">
        <v>8.7499999999999994E-2</v>
      </c>
      <c r="Y47" s="248"/>
      <c r="Z47" s="248"/>
      <c r="AA47" s="248" t="s">
        <v>1095</v>
      </c>
      <c r="AB47" s="248" t="s">
        <v>1096</v>
      </c>
      <c r="AC47" s="248" t="s">
        <v>1097</v>
      </c>
      <c r="AD47" s="248" t="s">
        <v>1098</v>
      </c>
      <c r="AE47" s="248"/>
      <c r="AF47" s="248"/>
      <c r="AG47" s="248" t="s">
        <v>1095</v>
      </c>
      <c r="AH47" s="248" t="s">
        <v>1096</v>
      </c>
      <c r="AI47" s="248" t="s">
        <v>1097</v>
      </c>
      <c r="AJ47" s="248" t="s">
        <v>1098</v>
      </c>
      <c r="AK47" s="122">
        <v>8.7499999999999994E-2</v>
      </c>
      <c r="AL47" s="122">
        <v>8.7499999999999994E-2</v>
      </c>
      <c r="AM47" s="113" t="s">
        <v>478</v>
      </c>
      <c r="AN47" s="2336"/>
      <c r="AO47" s="2372"/>
      <c r="AP47" s="109"/>
      <c r="AQ47" s="109"/>
      <c r="AR47" s="109"/>
      <c r="AS47" s="109"/>
      <c r="AT47" s="109"/>
      <c r="AU47" s="109"/>
      <c r="AV47" s="109"/>
    </row>
    <row r="48" spans="1:48" x14ac:dyDescent="0.2">
      <c r="A48" s="130"/>
      <c r="B48" s="130"/>
      <c r="C48" s="130"/>
      <c r="D48" s="131"/>
      <c r="E48" s="130"/>
      <c r="F48" s="130"/>
      <c r="G48" s="130"/>
      <c r="H48" s="130"/>
      <c r="I48" s="130"/>
      <c r="J48" s="130"/>
      <c r="K48" s="133"/>
      <c r="L48" s="133"/>
      <c r="M48" s="133"/>
      <c r="N48" s="133"/>
      <c r="O48" s="133"/>
      <c r="P48" s="133"/>
      <c r="Q48" s="133"/>
      <c r="R48" s="133"/>
      <c r="S48" s="133"/>
      <c r="T48" s="133"/>
      <c r="U48" s="133"/>
      <c r="V48" s="132"/>
      <c r="W48" s="130"/>
      <c r="X48" s="130"/>
      <c r="Y48" s="133"/>
      <c r="Z48" s="133"/>
      <c r="AA48" s="133"/>
      <c r="AB48" s="133"/>
      <c r="AC48" s="133"/>
      <c r="AD48" s="133"/>
      <c r="AE48" s="133"/>
      <c r="AF48" s="133"/>
      <c r="AG48" s="133"/>
      <c r="AH48" s="133"/>
      <c r="AI48" s="133"/>
      <c r="AJ48" s="133"/>
      <c r="AK48" s="130"/>
      <c r="AL48" s="130"/>
      <c r="AM48" s="133"/>
      <c r="AN48" s="2336"/>
      <c r="AO48" s="2372"/>
      <c r="AP48" s="130"/>
      <c r="AQ48" s="130"/>
      <c r="AR48" s="130"/>
      <c r="AS48" s="130"/>
      <c r="AT48" s="130"/>
      <c r="AU48" s="130"/>
      <c r="AV48" s="130"/>
    </row>
    <row r="49" spans="40:41" x14ac:dyDescent="0.2">
      <c r="AN49" s="2336"/>
      <c r="AO49" s="2372"/>
    </row>
    <row r="50" spans="40:41" x14ac:dyDescent="0.2">
      <c r="AN50" s="2337"/>
      <c r="AO50" s="2373"/>
    </row>
    <row r="51" spans="40:41" x14ac:dyDescent="0.2">
      <c r="AN51" s="130"/>
      <c r="AO51" s="130"/>
    </row>
  </sheetData>
  <mergeCells count="324">
    <mergeCell ref="A1:X1"/>
    <mergeCell ref="A2:X2"/>
    <mergeCell ref="A3:X3"/>
    <mergeCell ref="A4:X4"/>
    <mergeCell ref="F5:X5"/>
    <mergeCell ref="F6:X6"/>
    <mergeCell ref="F7:X7"/>
    <mergeCell ref="A5:D5"/>
    <mergeCell ref="G9:G10"/>
    <mergeCell ref="A6:D6"/>
    <mergeCell ref="A7:D7"/>
    <mergeCell ref="D8:D10"/>
    <mergeCell ref="A8:A10"/>
    <mergeCell ref="B8:B10"/>
    <mergeCell ref="E9:E10"/>
    <mergeCell ref="F9:F10"/>
    <mergeCell ref="AB8:AB10"/>
    <mergeCell ref="AK8:AK10"/>
    <mergeCell ref="AL8:AL10"/>
    <mergeCell ref="AM8:AM10"/>
    <mergeCell ref="E8:I8"/>
    <mergeCell ref="V8:V10"/>
    <mergeCell ref="W8:W10"/>
    <mergeCell ref="X8:X10"/>
    <mergeCell ref="J8:J10"/>
    <mergeCell ref="K8:M9"/>
    <mergeCell ref="N8:P9"/>
    <mergeCell ref="C8:C10"/>
    <mergeCell ref="AN11:AN13"/>
    <mergeCell ref="AO11:AO13"/>
    <mergeCell ref="AN36:AN38"/>
    <mergeCell ref="AN33:AN35"/>
    <mergeCell ref="AO8:AO10"/>
    <mergeCell ref="G11:G13"/>
    <mergeCell ref="H11:H13"/>
    <mergeCell ref="AO14:AO50"/>
    <mergeCell ref="AN17:AN19"/>
    <mergeCell ref="AN23:AN25"/>
    <mergeCell ref="AN20:AN22"/>
    <mergeCell ref="AN29:AN32"/>
    <mergeCell ref="AN26:AN28"/>
    <mergeCell ref="AN14:AN16"/>
    <mergeCell ref="Y8:Y10"/>
    <mergeCell ref="Z8:Z10"/>
    <mergeCell ref="AA8:AA10"/>
    <mergeCell ref="T8:T10"/>
    <mergeCell ref="I14:I16"/>
    <mergeCell ref="H9:I9"/>
    <mergeCell ref="U8:U10"/>
    <mergeCell ref="AC8:AC10"/>
    <mergeCell ref="AN8:AN10"/>
    <mergeCell ref="AD8:AD10"/>
    <mergeCell ref="A14:A16"/>
    <mergeCell ref="B14:B16"/>
    <mergeCell ref="D14:D16"/>
    <mergeCell ref="E14:E16"/>
    <mergeCell ref="F14:F16"/>
    <mergeCell ref="G14:G16"/>
    <mergeCell ref="H14:H16"/>
    <mergeCell ref="I11:I13"/>
    <mergeCell ref="A11:A13"/>
    <mergeCell ref="B11:B13"/>
    <mergeCell ref="D11:D13"/>
    <mergeCell ref="E11:E13"/>
    <mergeCell ref="F11:F13"/>
    <mergeCell ref="C11:C13"/>
    <mergeCell ref="C14:C16"/>
    <mergeCell ref="J23:J25"/>
    <mergeCell ref="I17:I19"/>
    <mergeCell ref="A20:A22"/>
    <mergeCell ref="B20:B22"/>
    <mergeCell ref="D20:D22"/>
    <mergeCell ref="E20:E22"/>
    <mergeCell ref="F20:F22"/>
    <mergeCell ref="G20:G22"/>
    <mergeCell ref="H20:H22"/>
    <mergeCell ref="I20:I22"/>
    <mergeCell ref="A17:A19"/>
    <mergeCell ref="B17:B19"/>
    <mergeCell ref="D17:D19"/>
    <mergeCell ref="E17:E19"/>
    <mergeCell ref="F17:F19"/>
    <mergeCell ref="G17:G19"/>
    <mergeCell ref="H17:H19"/>
    <mergeCell ref="J17:J19"/>
    <mergeCell ref="J20:J22"/>
    <mergeCell ref="C17:C19"/>
    <mergeCell ref="C20:C22"/>
    <mergeCell ref="F30:F32"/>
    <mergeCell ref="G30:G32"/>
    <mergeCell ref="H30:H32"/>
    <mergeCell ref="I23:I25"/>
    <mergeCell ref="A26:A29"/>
    <mergeCell ref="B26:B29"/>
    <mergeCell ref="D26:D29"/>
    <mergeCell ref="E26:E29"/>
    <mergeCell ref="F26:F29"/>
    <mergeCell ref="G26:G29"/>
    <mergeCell ref="H26:H29"/>
    <mergeCell ref="A23:A25"/>
    <mergeCell ref="B23:B25"/>
    <mergeCell ref="D23:D25"/>
    <mergeCell ref="E23:E25"/>
    <mergeCell ref="F23:F25"/>
    <mergeCell ref="G23:G25"/>
    <mergeCell ref="H23:H25"/>
    <mergeCell ref="C23:C25"/>
    <mergeCell ref="C26:C29"/>
    <mergeCell ref="A33:A35"/>
    <mergeCell ref="B33:B35"/>
    <mergeCell ref="D33:D35"/>
    <mergeCell ref="E33:E35"/>
    <mergeCell ref="C45:C47"/>
    <mergeCell ref="C33:C35"/>
    <mergeCell ref="C36:C38"/>
    <mergeCell ref="A30:A32"/>
    <mergeCell ref="B30:B32"/>
    <mergeCell ref="D30:D32"/>
    <mergeCell ref="E30:E32"/>
    <mergeCell ref="C42:C44"/>
    <mergeCell ref="I36:I38"/>
    <mergeCell ref="AN39:AN41"/>
    <mergeCell ref="A39:A41"/>
    <mergeCell ref="B39:B47"/>
    <mergeCell ref="D39:D41"/>
    <mergeCell ref="E39:E41"/>
    <mergeCell ref="F39:F41"/>
    <mergeCell ref="G39:G41"/>
    <mergeCell ref="A45:A47"/>
    <mergeCell ref="D45:D47"/>
    <mergeCell ref="E45:E47"/>
    <mergeCell ref="A36:A38"/>
    <mergeCell ref="B36:B38"/>
    <mergeCell ref="D36:D38"/>
    <mergeCell ref="E36:E38"/>
    <mergeCell ref="J39:J41"/>
    <mergeCell ref="J42:J44"/>
    <mergeCell ref="J45:J47"/>
    <mergeCell ref="AN42:AN50"/>
    <mergeCell ref="A42:A44"/>
    <mergeCell ref="D42:D44"/>
    <mergeCell ref="E42:E44"/>
    <mergeCell ref="F42:F44"/>
    <mergeCell ref="G42:G44"/>
    <mergeCell ref="I42:I44"/>
    <mergeCell ref="Y41:AA41"/>
    <mergeCell ref="Y44:AA44"/>
    <mergeCell ref="K17:K19"/>
    <mergeCell ref="L17:L19"/>
    <mergeCell ref="M17:M19"/>
    <mergeCell ref="N17:N19"/>
    <mergeCell ref="F45:F47"/>
    <mergeCell ref="G45:G47"/>
    <mergeCell ref="I45:I47"/>
    <mergeCell ref="I39:I41"/>
    <mergeCell ref="I33:I35"/>
    <mergeCell ref="I26:I29"/>
    <mergeCell ref="H39:H47"/>
    <mergeCell ref="F36:F38"/>
    <mergeCell ref="G36:G38"/>
    <mergeCell ref="H36:H38"/>
    <mergeCell ref="I30:I32"/>
    <mergeCell ref="F33:F35"/>
    <mergeCell ref="G33:G35"/>
    <mergeCell ref="H33:H35"/>
    <mergeCell ref="J26:J29"/>
    <mergeCell ref="J30:J32"/>
    <mergeCell ref="J33:J35"/>
    <mergeCell ref="J36:J38"/>
    <mergeCell ref="Y14:AA14"/>
    <mergeCell ref="O17:O19"/>
    <mergeCell ref="P17:P19"/>
    <mergeCell ref="Q17:Q19"/>
    <mergeCell ref="R17:R19"/>
    <mergeCell ref="S17:S19"/>
    <mergeCell ref="C30:C32"/>
    <mergeCell ref="C39:C41"/>
    <mergeCell ref="T14:T16"/>
    <mergeCell ref="U14:U16"/>
    <mergeCell ref="Y18:AA18"/>
    <mergeCell ref="Y19:AA19"/>
    <mergeCell ref="Y21:AA21"/>
    <mergeCell ref="Y24:AA24"/>
    <mergeCell ref="T20:T22"/>
    <mergeCell ref="U20:U22"/>
    <mergeCell ref="T23:T25"/>
    <mergeCell ref="U23:U25"/>
    <mergeCell ref="Y25:AA25"/>
    <mergeCell ref="Y29:AA29"/>
    <mergeCell ref="Y36:AA36"/>
    <mergeCell ref="Y34:AA34"/>
    <mergeCell ref="Y35:AA35"/>
    <mergeCell ref="M14:M16"/>
    <mergeCell ref="P14:P16"/>
    <mergeCell ref="S14:S16"/>
    <mergeCell ref="J11:J13"/>
    <mergeCell ref="J14:J16"/>
    <mergeCell ref="R14:R16"/>
    <mergeCell ref="K14:K16"/>
    <mergeCell ref="L14:L16"/>
    <mergeCell ref="K11:K13"/>
    <mergeCell ref="L11:L13"/>
    <mergeCell ref="M11:M13"/>
    <mergeCell ref="N11:N13"/>
    <mergeCell ref="N14:N16"/>
    <mergeCell ref="O11:O13"/>
    <mergeCell ref="P11:P13"/>
    <mergeCell ref="O14:O16"/>
    <mergeCell ref="K20:K22"/>
    <mergeCell ref="L20:L22"/>
    <mergeCell ref="M20:M22"/>
    <mergeCell ref="N20:N22"/>
    <mergeCell ref="O20:O22"/>
    <mergeCell ref="P20:P22"/>
    <mergeCell ref="Q20:Q22"/>
    <mergeCell ref="R20:R22"/>
    <mergeCell ref="S20:S22"/>
    <mergeCell ref="K23:K25"/>
    <mergeCell ref="L23:L25"/>
    <mergeCell ref="M23:M25"/>
    <mergeCell ref="N23:N25"/>
    <mergeCell ref="O23:O25"/>
    <mergeCell ref="P23:P25"/>
    <mergeCell ref="Q23:Q25"/>
    <mergeCell ref="R23:R25"/>
    <mergeCell ref="S23:S25"/>
    <mergeCell ref="K39:K41"/>
    <mergeCell ref="L39:L41"/>
    <mergeCell ref="M39:M41"/>
    <mergeCell ref="N39:N41"/>
    <mergeCell ref="O39:O41"/>
    <mergeCell ref="P39:P41"/>
    <mergeCell ref="Q39:Q41"/>
    <mergeCell ref="R39:R41"/>
    <mergeCell ref="S39:S41"/>
    <mergeCell ref="U42:U44"/>
    <mergeCell ref="K42:K44"/>
    <mergeCell ref="L42:L44"/>
    <mergeCell ref="M42:M44"/>
    <mergeCell ref="N42:N44"/>
    <mergeCell ref="O42:O44"/>
    <mergeCell ref="P42:P44"/>
    <mergeCell ref="Q42:Q44"/>
    <mergeCell ref="R42:R44"/>
    <mergeCell ref="S42:S44"/>
    <mergeCell ref="T42:T44"/>
    <mergeCell ref="U45:U47"/>
    <mergeCell ref="K45:K47"/>
    <mergeCell ref="L45:L47"/>
    <mergeCell ref="M45:M47"/>
    <mergeCell ref="N45:N47"/>
    <mergeCell ref="O45:O47"/>
    <mergeCell ref="P45:P47"/>
    <mergeCell ref="Q45:Q47"/>
    <mergeCell ref="R45:R47"/>
    <mergeCell ref="S45:S47"/>
    <mergeCell ref="T45:T47"/>
    <mergeCell ref="K33:K35"/>
    <mergeCell ref="L33:L35"/>
    <mergeCell ref="M33:M35"/>
    <mergeCell ref="N33:N35"/>
    <mergeCell ref="O33:O35"/>
    <mergeCell ref="P33:P35"/>
    <mergeCell ref="Q33:Q35"/>
    <mergeCell ref="R33:R35"/>
    <mergeCell ref="S33:S35"/>
    <mergeCell ref="U30:U32"/>
    <mergeCell ref="K30:K32"/>
    <mergeCell ref="L30:L32"/>
    <mergeCell ref="M30:M32"/>
    <mergeCell ref="N30:N32"/>
    <mergeCell ref="O30:O32"/>
    <mergeCell ref="P30:P32"/>
    <mergeCell ref="Q30:Q32"/>
    <mergeCell ref="R30:R32"/>
    <mergeCell ref="S30:S32"/>
    <mergeCell ref="T30:T32"/>
    <mergeCell ref="Q26:Q29"/>
    <mergeCell ref="R26:R29"/>
    <mergeCell ref="S26:S29"/>
    <mergeCell ref="T26:T29"/>
    <mergeCell ref="U26:U29"/>
    <mergeCell ref="AE8:AE10"/>
    <mergeCell ref="AF8:AF10"/>
    <mergeCell ref="AG8:AG10"/>
    <mergeCell ref="AH8:AH10"/>
    <mergeCell ref="AE24:AG24"/>
    <mergeCell ref="AE25:AG25"/>
    <mergeCell ref="AE29:AG29"/>
    <mergeCell ref="Q8:S9"/>
    <mergeCell ref="Q11:Q13"/>
    <mergeCell ref="R11:R13"/>
    <mergeCell ref="S11:S13"/>
    <mergeCell ref="Q14:Q16"/>
    <mergeCell ref="AC11:AC13"/>
    <mergeCell ref="AD11:AD13"/>
    <mergeCell ref="T11:T13"/>
    <mergeCell ref="U11:U13"/>
    <mergeCell ref="T17:T19"/>
    <mergeCell ref="U17:U19"/>
    <mergeCell ref="Y13:AA13"/>
    <mergeCell ref="AE44:AG44"/>
    <mergeCell ref="AI8:AI10"/>
    <mergeCell ref="AJ8:AJ10"/>
    <mergeCell ref="AI11:AI13"/>
    <mergeCell ref="AJ11:AJ13"/>
    <mergeCell ref="AE13:AG13"/>
    <mergeCell ref="AE14:AG14"/>
    <mergeCell ref="AE18:AG18"/>
    <mergeCell ref="AE19:AG19"/>
    <mergeCell ref="AE21:AG21"/>
    <mergeCell ref="Q36:Q38"/>
    <mergeCell ref="R36:R38"/>
    <mergeCell ref="S36:S38"/>
    <mergeCell ref="T36:T38"/>
    <mergeCell ref="U36:U38"/>
    <mergeCell ref="AE34:AG34"/>
    <mergeCell ref="AE35:AG35"/>
    <mergeCell ref="AE36:AG36"/>
    <mergeCell ref="AE41:AG41"/>
    <mergeCell ref="T33:T35"/>
    <mergeCell ref="U33:U35"/>
    <mergeCell ref="U39:U41"/>
    <mergeCell ref="T39:T41"/>
  </mergeCells>
  <printOptions horizontalCentered="1"/>
  <pageMargins left="0.25" right="0.25" top="0.75" bottom="0.75" header="0.3" footer="0.3"/>
  <pageSetup paperSize="9" scale="57" orientation="landscape" r:id="rId1"/>
  <headerFooter>
    <oddHeader>&amp;C&amp;"Calibri,Normal"&amp;K000000ANEXO ACUERDO Nº 014 DEL 6 DE AGOSTO DE 2020
ESE HOSPITAL DE LA VEGA</oddHeader>
    <oddFooter>&amp;L&amp;"Calibri,Normal"&amp;K000000
Dra Viviana Marcela Clavijo
Gerente</oddFooter>
  </headerFooter>
  <rowBreaks count="1" manualBreakCount="1">
    <brk id="29" max="2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AV113"/>
  <sheetViews>
    <sheetView topLeftCell="E6" zoomScale="87" zoomScaleNormal="87" workbookViewId="0">
      <pane xSplit="8" ySplit="7" topLeftCell="P18" activePane="bottomRight" state="frozen"/>
      <selection activeCell="E6" sqref="E6"/>
      <selection pane="topRight" activeCell="M6" sqref="M6"/>
      <selection pane="bottomLeft" activeCell="E13" sqref="E13"/>
      <selection pane="bottomRight" activeCell="Q9" sqref="Q1:V1048576"/>
    </sheetView>
  </sheetViews>
  <sheetFormatPr baseColWidth="10" defaultRowHeight="21" x14ac:dyDescent="0.25"/>
  <cols>
    <col min="1" max="1" width="18.33203125" style="324" customWidth="1"/>
    <col min="2" max="2" width="20.6640625" style="324" customWidth="1"/>
    <col min="3" max="4" width="11.5" style="324" customWidth="1"/>
    <col min="5" max="5" width="4" style="376" customWidth="1"/>
    <col min="6" max="6" width="22.33203125" style="324" customWidth="1"/>
    <col min="7" max="7" width="15" style="324" customWidth="1"/>
    <col min="8" max="8" width="18.5" style="324" customWidth="1"/>
    <col min="9" max="9" width="18.1640625" style="324" customWidth="1"/>
    <col min="10" max="10" width="9.33203125" style="324" customWidth="1"/>
    <col min="11" max="11" width="17.1640625" style="377" customWidth="1"/>
    <col min="12" max="12" width="9" style="324" customWidth="1"/>
    <col min="13" max="14" width="10.83203125" style="324" customWidth="1"/>
    <col min="15" max="15" width="13.1640625" style="324" customWidth="1"/>
    <col min="16" max="16" width="10.83203125" style="324" customWidth="1"/>
    <col min="17" max="18" width="10.83203125" style="324" hidden="1" customWidth="1"/>
    <col min="19" max="19" width="13.6640625" style="324" hidden="1" customWidth="1"/>
    <col min="20" max="21" width="10.83203125" style="324" hidden="1" customWidth="1"/>
    <col min="22" max="22" width="13.5" style="324" hidden="1" customWidth="1"/>
    <col min="23" max="24" width="10.83203125" style="324" customWidth="1"/>
    <col min="25" max="25" width="15.5" style="324" customWidth="1"/>
    <col min="26" max="27" width="10.83203125" style="324" customWidth="1"/>
    <col min="28" max="28" width="5" style="378" bestFit="1" customWidth="1"/>
    <col min="29" max="29" width="49.83203125" style="371" customWidth="1"/>
    <col min="30" max="30" width="25.83203125" style="324" customWidth="1"/>
    <col min="31" max="31" width="10.33203125" style="324" customWidth="1"/>
    <col min="32" max="32" width="10.33203125" style="324" hidden="1" customWidth="1"/>
    <col min="33" max="34" width="16.5" style="324" hidden="1" customWidth="1"/>
    <col min="35" max="35" width="43.33203125" style="324" hidden="1" customWidth="1"/>
    <col min="36" max="36" width="60.6640625" style="324" hidden="1" customWidth="1"/>
    <col min="37" max="37" width="46.83203125" style="324" hidden="1" customWidth="1"/>
    <col min="38" max="38" width="46" style="324" hidden="1" customWidth="1"/>
    <col min="39" max="39" width="10.33203125" style="324" customWidth="1"/>
    <col min="40" max="40" width="16.5" style="324" customWidth="1"/>
    <col min="41" max="41" width="43.33203125" style="324" customWidth="1"/>
    <col min="42" max="44" width="77.83203125" style="324" customWidth="1"/>
    <col min="45" max="45" width="10.33203125" style="324" customWidth="1"/>
    <col min="46" max="46" width="11.6640625" style="324" customWidth="1"/>
    <col min="47" max="47" width="19.83203125" style="324" customWidth="1"/>
    <col min="48" max="48" width="27.33203125" style="372" customWidth="1"/>
    <col min="49" max="240" width="11.5" style="324"/>
    <col min="241" max="242" width="20.6640625" style="324" customWidth="1"/>
    <col min="243" max="244" width="11.5" style="324"/>
    <col min="245" max="245" width="22.33203125" style="324" customWidth="1"/>
    <col min="246" max="251" width="11.5" style="324"/>
    <col min="252" max="252" width="25.6640625" style="324" customWidth="1"/>
    <col min="253" max="263" width="11.5" style="324"/>
    <col min="264" max="264" width="30.1640625" style="324" customWidth="1"/>
    <col min="265" max="265" width="35.33203125" style="324" customWidth="1"/>
    <col min="266" max="496" width="11.5" style="324"/>
    <col min="497" max="498" width="20.6640625" style="324" customWidth="1"/>
    <col min="499" max="500" width="11.5" style="324"/>
    <col min="501" max="501" width="22.33203125" style="324" customWidth="1"/>
    <col min="502" max="507" width="11.5" style="324"/>
    <col min="508" max="508" width="25.6640625" style="324" customWidth="1"/>
    <col min="509" max="519" width="11.5" style="324"/>
    <col min="520" max="520" width="30.1640625" style="324" customWidth="1"/>
    <col min="521" max="521" width="35.33203125" style="324" customWidth="1"/>
    <col min="522" max="752" width="11.5" style="324"/>
    <col min="753" max="754" width="20.6640625" style="324" customWidth="1"/>
    <col min="755" max="756" width="11.5" style="324"/>
    <col min="757" max="757" width="22.33203125" style="324" customWidth="1"/>
    <col min="758" max="763" width="11.5" style="324"/>
    <col min="764" max="764" width="25.6640625" style="324" customWidth="1"/>
    <col min="765" max="775" width="11.5" style="324"/>
    <col min="776" max="776" width="30.1640625" style="324" customWidth="1"/>
    <col min="777" max="777" width="35.33203125" style="324" customWidth="1"/>
    <col min="778" max="1008" width="11.5" style="324"/>
    <col min="1009" max="1010" width="20.6640625" style="324" customWidth="1"/>
    <col min="1011" max="1012" width="11.5" style="324"/>
    <col min="1013" max="1013" width="22.33203125" style="324" customWidth="1"/>
    <col min="1014" max="1019" width="11.5" style="324"/>
    <col min="1020" max="1020" width="25.6640625" style="324" customWidth="1"/>
    <col min="1021" max="1031" width="11.5" style="324"/>
    <col min="1032" max="1032" width="30.1640625" style="324" customWidth="1"/>
    <col min="1033" max="1033" width="35.33203125" style="324" customWidth="1"/>
    <col min="1034" max="1264" width="11.5" style="324"/>
    <col min="1265" max="1266" width="20.6640625" style="324" customWidth="1"/>
    <col min="1267" max="1268" width="11.5" style="324"/>
    <col min="1269" max="1269" width="22.33203125" style="324" customWidth="1"/>
    <col min="1270" max="1275" width="11.5" style="324"/>
    <col min="1276" max="1276" width="25.6640625" style="324" customWidth="1"/>
    <col min="1277" max="1287" width="11.5" style="324"/>
    <col min="1288" max="1288" width="30.1640625" style="324" customWidth="1"/>
    <col min="1289" max="1289" width="35.33203125" style="324" customWidth="1"/>
    <col min="1290" max="1520" width="11.5" style="324"/>
    <col min="1521" max="1522" width="20.6640625" style="324" customWidth="1"/>
    <col min="1523" max="1524" width="11.5" style="324"/>
    <col min="1525" max="1525" width="22.33203125" style="324" customWidth="1"/>
    <col min="1526" max="1531" width="11.5" style="324"/>
    <col min="1532" max="1532" width="25.6640625" style="324" customWidth="1"/>
    <col min="1533" max="1543" width="11.5" style="324"/>
    <col min="1544" max="1544" width="30.1640625" style="324" customWidth="1"/>
    <col min="1545" max="1545" width="35.33203125" style="324" customWidth="1"/>
    <col min="1546" max="1776" width="11.5" style="324"/>
    <col min="1777" max="1778" width="20.6640625" style="324" customWidth="1"/>
    <col min="1779" max="1780" width="11.5" style="324"/>
    <col min="1781" max="1781" width="22.33203125" style="324" customWidth="1"/>
    <col min="1782" max="1787" width="11.5" style="324"/>
    <col min="1788" max="1788" width="25.6640625" style="324" customWidth="1"/>
    <col min="1789" max="1799" width="11.5" style="324"/>
    <col min="1800" max="1800" width="30.1640625" style="324" customWidth="1"/>
    <col min="1801" max="1801" width="35.33203125" style="324" customWidth="1"/>
    <col min="1802" max="2032" width="11.5" style="324"/>
    <col min="2033" max="2034" width="20.6640625" style="324" customWidth="1"/>
    <col min="2035" max="2036" width="11.5" style="324"/>
    <col min="2037" max="2037" width="22.33203125" style="324" customWidth="1"/>
    <col min="2038" max="2043" width="11.5" style="324"/>
    <col min="2044" max="2044" width="25.6640625" style="324" customWidth="1"/>
    <col min="2045" max="2055" width="11.5" style="324"/>
    <col min="2056" max="2056" width="30.1640625" style="324" customWidth="1"/>
    <col min="2057" max="2057" width="35.33203125" style="324" customWidth="1"/>
    <col min="2058" max="2288" width="11.5" style="324"/>
    <col min="2289" max="2290" width="20.6640625" style="324" customWidth="1"/>
    <col min="2291" max="2292" width="11.5" style="324"/>
    <col min="2293" max="2293" width="22.33203125" style="324" customWidth="1"/>
    <col min="2294" max="2299" width="11.5" style="324"/>
    <col min="2300" max="2300" width="25.6640625" style="324" customWidth="1"/>
    <col min="2301" max="2311" width="11.5" style="324"/>
    <col min="2312" max="2312" width="30.1640625" style="324" customWidth="1"/>
    <col min="2313" max="2313" width="35.33203125" style="324" customWidth="1"/>
    <col min="2314" max="2544" width="11.5" style="324"/>
    <col min="2545" max="2546" width="20.6640625" style="324" customWidth="1"/>
    <col min="2547" max="2548" width="11.5" style="324"/>
    <col min="2549" max="2549" width="22.33203125" style="324" customWidth="1"/>
    <col min="2550" max="2555" width="11.5" style="324"/>
    <col min="2556" max="2556" width="25.6640625" style="324" customWidth="1"/>
    <col min="2557" max="2567" width="11.5" style="324"/>
    <col min="2568" max="2568" width="30.1640625" style="324" customWidth="1"/>
    <col min="2569" max="2569" width="35.33203125" style="324" customWidth="1"/>
    <col min="2570" max="2800" width="11.5" style="324"/>
    <col min="2801" max="2802" width="20.6640625" style="324" customWidth="1"/>
    <col min="2803" max="2804" width="11.5" style="324"/>
    <col min="2805" max="2805" width="22.33203125" style="324" customWidth="1"/>
    <col min="2806" max="2811" width="11.5" style="324"/>
    <col min="2812" max="2812" width="25.6640625" style="324" customWidth="1"/>
    <col min="2813" max="2823" width="11.5" style="324"/>
    <col min="2824" max="2824" width="30.1640625" style="324" customWidth="1"/>
    <col min="2825" max="2825" width="35.33203125" style="324" customWidth="1"/>
    <col min="2826" max="3056" width="11.5" style="324"/>
    <col min="3057" max="3058" width="20.6640625" style="324" customWidth="1"/>
    <col min="3059" max="3060" width="11.5" style="324"/>
    <col min="3061" max="3061" width="22.33203125" style="324" customWidth="1"/>
    <col min="3062" max="3067" width="11.5" style="324"/>
    <col min="3068" max="3068" width="25.6640625" style="324" customWidth="1"/>
    <col min="3069" max="3079" width="11.5" style="324"/>
    <col min="3080" max="3080" width="30.1640625" style="324" customWidth="1"/>
    <col min="3081" max="3081" width="35.33203125" style="324" customWidth="1"/>
    <col min="3082" max="3312" width="11.5" style="324"/>
    <col min="3313" max="3314" width="20.6640625" style="324" customWidth="1"/>
    <col min="3315" max="3316" width="11.5" style="324"/>
    <col min="3317" max="3317" width="22.33203125" style="324" customWidth="1"/>
    <col min="3318" max="3323" width="11.5" style="324"/>
    <col min="3324" max="3324" width="25.6640625" style="324" customWidth="1"/>
    <col min="3325" max="3335" width="11.5" style="324"/>
    <col min="3336" max="3336" width="30.1640625" style="324" customWidth="1"/>
    <col min="3337" max="3337" width="35.33203125" style="324" customWidth="1"/>
    <col min="3338" max="3568" width="11.5" style="324"/>
    <col min="3569" max="3570" width="20.6640625" style="324" customWidth="1"/>
    <col min="3571" max="3572" width="11.5" style="324"/>
    <col min="3573" max="3573" width="22.33203125" style="324" customWidth="1"/>
    <col min="3574" max="3579" width="11.5" style="324"/>
    <col min="3580" max="3580" width="25.6640625" style="324" customWidth="1"/>
    <col min="3581" max="3591" width="11.5" style="324"/>
    <col min="3592" max="3592" width="30.1640625" style="324" customWidth="1"/>
    <col min="3593" max="3593" width="35.33203125" style="324" customWidth="1"/>
    <col min="3594" max="3824" width="11.5" style="324"/>
    <col min="3825" max="3826" width="20.6640625" style="324" customWidth="1"/>
    <col min="3827" max="3828" width="11.5" style="324"/>
    <col min="3829" max="3829" width="22.33203125" style="324" customWidth="1"/>
    <col min="3830" max="3835" width="11.5" style="324"/>
    <col min="3836" max="3836" width="25.6640625" style="324" customWidth="1"/>
    <col min="3837" max="3847" width="11.5" style="324"/>
    <col min="3848" max="3848" width="30.1640625" style="324" customWidth="1"/>
    <col min="3849" max="3849" width="35.33203125" style="324" customWidth="1"/>
    <col min="3850" max="4080" width="11.5" style="324"/>
    <col min="4081" max="4082" width="20.6640625" style="324" customWidth="1"/>
    <col min="4083" max="4084" width="11.5" style="324"/>
    <col min="4085" max="4085" width="22.33203125" style="324" customWidth="1"/>
    <col min="4086" max="4091" width="11.5" style="324"/>
    <col min="4092" max="4092" width="25.6640625" style="324" customWidth="1"/>
    <col min="4093" max="4103" width="11.5" style="324"/>
    <col min="4104" max="4104" width="30.1640625" style="324" customWidth="1"/>
    <col min="4105" max="4105" width="35.33203125" style="324" customWidth="1"/>
    <col min="4106" max="4336" width="11.5" style="324"/>
    <col min="4337" max="4338" width="20.6640625" style="324" customWidth="1"/>
    <col min="4339" max="4340" width="11.5" style="324"/>
    <col min="4341" max="4341" width="22.33203125" style="324" customWidth="1"/>
    <col min="4342" max="4347" width="11.5" style="324"/>
    <col min="4348" max="4348" width="25.6640625" style="324" customWidth="1"/>
    <col min="4349" max="4359" width="11.5" style="324"/>
    <col min="4360" max="4360" width="30.1640625" style="324" customWidth="1"/>
    <col min="4361" max="4361" width="35.33203125" style="324" customWidth="1"/>
    <col min="4362" max="4592" width="11.5" style="324"/>
    <col min="4593" max="4594" width="20.6640625" style="324" customWidth="1"/>
    <col min="4595" max="4596" width="11.5" style="324"/>
    <col min="4597" max="4597" width="22.33203125" style="324" customWidth="1"/>
    <col min="4598" max="4603" width="11.5" style="324"/>
    <col min="4604" max="4604" width="25.6640625" style="324" customWidth="1"/>
    <col min="4605" max="4615" width="11.5" style="324"/>
    <col min="4616" max="4616" width="30.1640625" style="324" customWidth="1"/>
    <col min="4617" max="4617" width="35.33203125" style="324" customWidth="1"/>
    <col min="4618" max="4848" width="11.5" style="324"/>
    <col min="4849" max="4850" width="20.6640625" style="324" customWidth="1"/>
    <col min="4851" max="4852" width="11.5" style="324"/>
    <col min="4853" max="4853" width="22.33203125" style="324" customWidth="1"/>
    <col min="4854" max="4859" width="11.5" style="324"/>
    <col min="4860" max="4860" width="25.6640625" style="324" customWidth="1"/>
    <col min="4861" max="4871" width="11.5" style="324"/>
    <col min="4872" max="4872" width="30.1640625" style="324" customWidth="1"/>
    <col min="4873" max="4873" width="35.33203125" style="324" customWidth="1"/>
    <col min="4874" max="5104" width="11.5" style="324"/>
    <col min="5105" max="5106" width="20.6640625" style="324" customWidth="1"/>
    <col min="5107" max="5108" width="11.5" style="324"/>
    <col min="5109" max="5109" width="22.33203125" style="324" customWidth="1"/>
    <col min="5110" max="5115" width="11.5" style="324"/>
    <col min="5116" max="5116" width="25.6640625" style="324" customWidth="1"/>
    <col min="5117" max="5127" width="11.5" style="324"/>
    <col min="5128" max="5128" width="30.1640625" style="324" customWidth="1"/>
    <col min="5129" max="5129" width="35.33203125" style="324" customWidth="1"/>
    <col min="5130" max="5360" width="11.5" style="324"/>
    <col min="5361" max="5362" width="20.6640625" style="324" customWidth="1"/>
    <col min="5363" max="5364" width="11.5" style="324"/>
    <col min="5365" max="5365" width="22.33203125" style="324" customWidth="1"/>
    <col min="5366" max="5371" width="11.5" style="324"/>
    <col min="5372" max="5372" width="25.6640625" style="324" customWidth="1"/>
    <col min="5373" max="5383" width="11.5" style="324"/>
    <col min="5384" max="5384" width="30.1640625" style="324" customWidth="1"/>
    <col min="5385" max="5385" width="35.33203125" style="324" customWidth="1"/>
    <col min="5386" max="5616" width="11.5" style="324"/>
    <col min="5617" max="5618" width="20.6640625" style="324" customWidth="1"/>
    <col min="5619" max="5620" width="11.5" style="324"/>
    <col min="5621" max="5621" width="22.33203125" style="324" customWidth="1"/>
    <col min="5622" max="5627" width="11.5" style="324"/>
    <col min="5628" max="5628" width="25.6640625" style="324" customWidth="1"/>
    <col min="5629" max="5639" width="11.5" style="324"/>
    <col min="5640" max="5640" width="30.1640625" style="324" customWidth="1"/>
    <col min="5641" max="5641" width="35.33203125" style="324" customWidth="1"/>
    <col min="5642" max="5872" width="11.5" style="324"/>
    <col min="5873" max="5874" width="20.6640625" style="324" customWidth="1"/>
    <col min="5875" max="5876" width="11.5" style="324"/>
    <col min="5877" max="5877" width="22.33203125" style="324" customWidth="1"/>
    <col min="5878" max="5883" width="11.5" style="324"/>
    <col min="5884" max="5884" width="25.6640625" style="324" customWidth="1"/>
    <col min="5885" max="5895" width="11.5" style="324"/>
    <col min="5896" max="5896" width="30.1640625" style="324" customWidth="1"/>
    <col min="5897" max="5897" width="35.33203125" style="324" customWidth="1"/>
    <col min="5898" max="6128" width="11.5" style="324"/>
    <col min="6129" max="6130" width="20.6640625" style="324" customWidth="1"/>
    <col min="6131" max="6132" width="11.5" style="324"/>
    <col min="6133" max="6133" width="22.33203125" style="324" customWidth="1"/>
    <col min="6134" max="6139" width="11.5" style="324"/>
    <col min="6140" max="6140" width="25.6640625" style="324" customWidth="1"/>
    <col min="6141" max="6151" width="11.5" style="324"/>
    <col min="6152" max="6152" width="30.1640625" style="324" customWidth="1"/>
    <col min="6153" max="6153" width="35.33203125" style="324" customWidth="1"/>
    <col min="6154" max="6384" width="11.5" style="324"/>
    <col min="6385" max="6386" width="20.6640625" style="324" customWidth="1"/>
    <col min="6387" max="6388" width="11.5" style="324"/>
    <col min="6389" max="6389" width="22.33203125" style="324" customWidth="1"/>
    <col min="6390" max="6395" width="11.5" style="324"/>
    <col min="6396" max="6396" width="25.6640625" style="324" customWidth="1"/>
    <col min="6397" max="6407" width="11.5" style="324"/>
    <col min="6408" max="6408" width="30.1640625" style="324" customWidth="1"/>
    <col min="6409" max="6409" width="35.33203125" style="324" customWidth="1"/>
    <col min="6410" max="6640" width="11.5" style="324"/>
    <col min="6641" max="6642" width="20.6640625" style="324" customWidth="1"/>
    <col min="6643" max="6644" width="11.5" style="324"/>
    <col min="6645" max="6645" width="22.33203125" style="324" customWidth="1"/>
    <col min="6646" max="6651" width="11.5" style="324"/>
    <col min="6652" max="6652" width="25.6640625" style="324" customWidth="1"/>
    <col min="6653" max="6663" width="11.5" style="324"/>
    <col min="6664" max="6664" width="30.1640625" style="324" customWidth="1"/>
    <col min="6665" max="6665" width="35.33203125" style="324" customWidth="1"/>
    <col min="6666" max="6896" width="11.5" style="324"/>
    <col min="6897" max="6898" width="20.6640625" style="324" customWidth="1"/>
    <col min="6899" max="6900" width="11.5" style="324"/>
    <col min="6901" max="6901" width="22.33203125" style="324" customWidth="1"/>
    <col min="6902" max="6907" width="11.5" style="324"/>
    <col min="6908" max="6908" width="25.6640625" style="324" customWidth="1"/>
    <col min="6909" max="6919" width="11.5" style="324"/>
    <col min="6920" max="6920" width="30.1640625" style="324" customWidth="1"/>
    <col min="6921" max="6921" width="35.33203125" style="324" customWidth="1"/>
    <col min="6922" max="7152" width="11.5" style="324"/>
    <col min="7153" max="7154" width="20.6640625" style="324" customWidth="1"/>
    <col min="7155" max="7156" width="11.5" style="324"/>
    <col min="7157" max="7157" width="22.33203125" style="324" customWidth="1"/>
    <col min="7158" max="7163" width="11.5" style="324"/>
    <col min="7164" max="7164" width="25.6640625" style="324" customWidth="1"/>
    <col min="7165" max="7175" width="11.5" style="324"/>
    <col min="7176" max="7176" width="30.1640625" style="324" customWidth="1"/>
    <col min="7177" max="7177" width="35.33203125" style="324" customWidth="1"/>
    <col min="7178" max="7408" width="11.5" style="324"/>
    <col min="7409" max="7410" width="20.6640625" style="324" customWidth="1"/>
    <col min="7411" max="7412" width="11.5" style="324"/>
    <col min="7413" max="7413" width="22.33203125" style="324" customWidth="1"/>
    <col min="7414" max="7419" width="11.5" style="324"/>
    <col min="7420" max="7420" width="25.6640625" style="324" customWidth="1"/>
    <col min="7421" max="7431" width="11.5" style="324"/>
    <col min="7432" max="7432" width="30.1640625" style="324" customWidth="1"/>
    <col min="7433" max="7433" width="35.33203125" style="324" customWidth="1"/>
    <col min="7434" max="7664" width="11.5" style="324"/>
    <col min="7665" max="7666" width="20.6640625" style="324" customWidth="1"/>
    <col min="7667" max="7668" width="11.5" style="324"/>
    <col min="7669" max="7669" width="22.33203125" style="324" customWidth="1"/>
    <col min="7670" max="7675" width="11.5" style="324"/>
    <col min="7676" max="7676" width="25.6640625" style="324" customWidth="1"/>
    <col min="7677" max="7687" width="11.5" style="324"/>
    <col min="7688" max="7688" width="30.1640625" style="324" customWidth="1"/>
    <col min="7689" max="7689" width="35.33203125" style="324" customWidth="1"/>
    <col min="7690" max="7920" width="11.5" style="324"/>
    <col min="7921" max="7922" width="20.6640625" style="324" customWidth="1"/>
    <col min="7923" max="7924" width="11.5" style="324"/>
    <col min="7925" max="7925" width="22.33203125" style="324" customWidth="1"/>
    <col min="7926" max="7931" width="11.5" style="324"/>
    <col min="7932" max="7932" width="25.6640625" style="324" customWidth="1"/>
    <col min="7933" max="7943" width="11.5" style="324"/>
    <col min="7944" max="7944" width="30.1640625" style="324" customWidth="1"/>
    <col min="7945" max="7945" width="35.33203125" style="324" customWidth="1"/>
    <col min="7946" max="8176" width="11.5" style="324"/>
    <col min="8177" max="8178" width="20.6640625" style="324" customWidth="1"/>
    <col min="8179" max="8180" width="11.5" style="324"/>
    <col min="8181" max="8181" width="22.33203125" style="324" customWidth="1"/>
    <col min="8182" max="8187" width="11.5" style="324"/>
    <col min="8188" max="8188" width="25.6640625" style="324" customWidth="1"/>
    <col min="8189" max="8199" width="11.5" style="324"/>
    <col min="8200" max="8200" width="30.1640625" style="324" customWidth="1"/>
    <col min="8201" max="8201" width="35.33203125" style="324" customWidth="1"/>
    <col min="8202" max="8432" width="11.5" style="324"/>
    <col min="8433" max="8434" width="20.6640625" style="324" customWidth="1"/>
    <col min="8435" max="8436" width="11.5" style="324"/>
    <col min="8437" max="8437" width="22.33203125" style="324" customWidth="1"/>
    <col min="8438" max="8443" width="11.5" style="324"/>
    <col min="8444" max="8444" width="25.6640625" style="324" customWidth="1"/>
    <col min="8445" max="8455" width="11.5" style="324"/>
    <col min="8456" max="8456" width="30.1640625" style="324" customWidth="1"/>
    <col min="8457" max="8457" width="35.33203125" style="324" customWidth="1"/>
    <col min="8458" max="8688" width="11.5" style="324"/>
    <col min="8689" max="8690" width="20.6640625" style="324" customWidth="1"/>
    <col min="8691" max="8692" width="11.5" style="324"/>
    <col min="8693" max="8693" width="22.33203125" style="324" customWidth="1"/>
    <col min="8694" max="8699" width="11.5" style="324"/>
    <col min="8700" max="8700" width="25.6640625" style="324" customWidth="1"/>
    <col min="8701" max="8711" width="11.5" style="324"/>
    <col min="8712" max="8712" width="30.1640625" style="324" customWidth="1"/>
    <col min="8713" max="8713" width="35.33203125" style="324" customWidth="1"/>
    <col min="8714" max="8944" width="11.5" style="324"/>
    <col min="8945" max="8946" width="20.6640625" style="324" customWidth="1"/>
    <col min="8947" max="8948" width="11.5" style="324"/>
    <col min="8949" max="8949" width="22.33203125" style="324" customWidth="1"/>
    <col min="8950" max="8955" width="11.5" style="324"/>
    <col min="8956" max="8956" width="25.6640625" style="324" customWidth="1"/>
    <col min="8957" max="8967" width="11.5" style="324"/>
    <col min="8968" max="8968" width="30.1640625" style="324" customWidth="1"/>
    <col min="8969" max="8969" width="35.33203125" style="324" customWidth="1"/>
    <col min="8970" max="9200" width="11.5" style="324"/>
    <col min="9201" max="9202" width="20.6640625" style="324" customWidth="1"/>
    <col min="9203" max="9204" width="11.5" style="324"/>
    <col min="9205" max="9205" width="22.33203125" style="324" customWidth="1"/>
    <col min="9206" max="9211" width="11.5" style="324"/>
    <col min="9212" max="9212" width="25.6640625" style="324" customWidth="1"/>
    <col min="9213" max="9223" width="11.5" style="324"/>
    <col min="9224" max="9224" width="30.1640625" style="324" customWidth="1"/>
    <col min="9225" max="9225" width="35.33203125" style="324" customWidth="1"/>
    <col min="9226" max="9456" width="11.5" style="324"/>
    <col min="9457" max="9458" width="20.6640625" style="324" customWidth="1"/>
    <col min="9459" max="9460" width="11.5" style="324"/>
    <col min="9461" max="9461" width="22.33203125" style="324" customWidth="1"/>
    <col min="9462" max="9467" width="11.5" style="324"/>
    <col min="9468" max="9468" width="25.6640625" style="324" customWidth="1"/>
    <col min="9469" max="9479" width="11.5" style="324"/>
    <col min="9480" max="9480" width="30.1640625" style="324" customWidth="1"/>
    <col min="9481" max="9481" width="35.33203125" style="324" customWidth="1"/>
    <col min="9482" max="9712" width="11.5" style="324"/>
    <col min="9713" max="9714" width="20.6640625" style="324" customWidth="1"/>
    <col min="9715" max="9716" width="11.5" style="324"/>
    <col min="9717" max="9717" width="22.33203125" style="324" customWidth="1"/>
    <col min="9718" max="9723" width="11.5" style="324"/>
    <col min="9724" max="9724" width="25.6640625" style="324" customWidth="1"/>
    <col min="9725" max="9735" width="11.5" style="324"/>
    <col min="9736" max="9736" width="30.1640625" style="324" customWidth="1"/>
    <col min="9737" max="9737" width="35.33203125" style="324" customWidth="1"/>
    <col min="9738" max="9968" width="11.5" style="324"/>
    <col min="9969" max="9970" width="20.6640625" style="324" customWidth="1"/>
    <col min="9971" max="9972" width="11.5" style="324"/>
    <col min="9973" max="9973" width="22.33203125" style="324" customWidth="1"/>
    <col min="9974" max="9979" width="11.5" style="324"/>
    <col min="9980" max="9980" width="25.6640625" style="324" customWidth="1"/>
    <col min="9981" max="9991" width="11.5" style="324"/>
    <col min="9992" max="9992" width="30.1640625" style="324" customWidth="1"/>
    <col min="9993" max="9993" width="35.33203125" style="324" customWidth="1"/>
    <col min="9994" max="10224" width="11.5" style="324"/>
    <col min="10225" max="10226" width="20.6640625" style="324" customWidth="1"/>
    <col min="10227" max="10228" width="11.5" style="324"/>
    <col min="10229" max="10229" width="22.33203125" style="324" customWidth="1"/>
    <col min="10230" max="10235" width="11.5" style="324"/>
    <col min="10236" max="10236" width="25.6640625" style="324" customWidth="1"/>
    <col min="10237" max="10247" width="11.5" style="324"/>
    <col min="10248" max="10248" width="30.1640625" style="324" customWidth="1"/>
    <col min="10249" max="10249" width="35.33203125" style="324" customWidth="1"/>
    <col min="10250" max="10480" width="11.5" style="324"/>
    <col min="10481" max="10482" width="20.6640625" style="324" customWidth="1"/>
    <col min="10483" max="10484" width="11.5" style="324"/>
    <col min="10485" max="10485" width="22.33203125" style="324" customWidth="1"/>
    <col min="10486" max="10491" width="11.5" style="324"/>
    <col min="10492" max="10492" width="25.6640625" style="324" customWidth="1"/>
    <col min="10493" max="10503" width="11.5" style="324"/>
    <col min="10504" max="10504" width="30.1640625" style="324" customWidth="1"/>
    <col min="10505" max="10505" width="35.33203125" style="324" customWidth="1"/>
    <col min="10506" max="10736" width="11.5" style="324"/>
    <col min="10737" max="10738" width="20.6640625" style="324" customWidth="1"/>
    <col min="10739" max="10740" width="11.5" style="324"/>
    <col min="10741" max="10741" width="22.33203125" style="324" customWidth="1"/>
    <col min="10742" max="10747" width="11.5" style="324"/>
    <col min="10748" max="10748" width="25.6640625" style="324" customWidth="1"/>
    <col min="10749" max="10759" width="11.5" style="324"/>
    <col min="10760" max="10760" width="30.1640625" style="324" customWidth="1"/>
    <col min="10761" max="10761" width="35.33203125" style="324" customWidth="1"/>
    <col min="10762" max="10992" width="11.5" style="324"/>
    <col min="10993" max="10994" width="20.6640625" style="324" customWidth="1"/>
    <col min="10995" max="10996" width="11.5" style="324"/>
    <col min="10997" max="10997" width="22.33203125" style="324" customWidth="1"/>
    <col min="10998" max="11003" width="11.5" style="324"/>
    <col min="11004" max="11004" width="25.6640625" style="324" customWidth="1"/>
    <col min="11005" max="11015" width="11.5" style="324"/>
    <col min="11016" max="11016" width="30.1640625" style="324" customWidth="1"/>
    <col min="11017" max="11017" width="35.33203125" style="324" customWidth="1"/>
    <col min="11018" max="11248" width="11.5" style="324"/>
    <col min="11249" max="11250" width="20.6640625" style="324" customWidth="1"/>
    <col min="11251" max="11252" width="11.5" style="324"/>
    <col min="11253" max="11253" width="22.33203125" style="324" customWidth="1"/>
    <col min="11254" max="11259" width="11.5" style="324"/>
    <col min="11260" max="11260" width="25.6640625" style="324" customWidth="1"/>
    <col min="11261" max="11271" width="11.5" style="324"/>
    <col min="11272" max="11272" width="30.1640625" style="324" customWidth="1"/>
    <col min="11273" max="11273" width="35.33203125" style="324" customWidth="1"/>
    <col min="11274" max="11504" width="11.5" style="324"/>
    <col min="11505" max="11506" width="20.6640625" style="324" customWidth="1"/>
    <col min="11507" max="11508" width="11.5" style="324"/>
    <col min="11509" max="11509" width="22.33203125" style="324" customWidth="1"/>
    <col min="11510" max="11515" width="11.5" style="324"/>
    <col min="11516" max="11516" width="25.6640625" style="324" customWidth="1"/>
    <col min="11517" max="11527" width="11.5" style="324"/>
    <col min="11528" max="11528" width="30.1640625" style="324" customWidth="1"/>
    <col min="11529" max="11529" width="35.33203125" style="324" customWidth="1"/>
    <col min="11530" max="11760" width="11.5" style="324"/>
    <col min="11761" max="11762" width="20.6640625" style="324" customWidth="1"/>
    <col min="11763" max="11764" width="11.5" style="324"/>
    <col min="11765" max="11765" width="22.33203125" style="324" customWidth="1"/>
    <col min="11766" max="11771" width="11.5" style="324"/>
    <col min="11772" max="11772" width="25.6640625" style="324" customWidth="1"/>
    <col min="11773" max="11783" width="11.5" style="324"/>
    <col min="11784" max="11784" width="30.1640625" style="324" customWidth="1"/>
    <col min="11785" max="11785" width="35.33203125" style="324" customWidth="1"/>
    <col min="11786" max="12016" width="11.5" style="324"/>
    <col min="12017" max="12018" width="20.6640625" style="324" customWidth="1"/>
    <col min="12019" max="12020" width="11.5" style="324"/>
    <col min="12021" max="12021" width="22.33203125" style="324" customWidth="1"/>
    <col min="12022" max="12027" width="11.5" style="324"/>
    <col min="12028" max="12028" width="25.6640625" style="324" customWidth="1"/>
    <col min="12029" max="12039" width="11.5" style="324"/>
    <col min="12040" max="12040" width="30.1640625" style="324" customWidth="1"/>
    <col min="12041" max="12041" width="35.33203125" style="324" customWidth="1"/>
    <col min="12042" max="12272" width="11.5" style="324"/>
    <col min="12273" max="12274" width="20.6640625" style="324" customWidth="1"/>
    <col min="12275" max="12276" width="11.5" style="324"/>
    <col min="12277" max="12277" width="22.33203125" style="324" customWidth="1"/>
    <col min="12278" max="12283" width="11.5" style="324"/>
    <col min="12284" max="12284" width="25.6640625" style="324" customWidth="1"/>
    <col min="12285" max="12295" width="11.5" style="324"/>
    <col min="12296" max="12296" width="30.1640625" style="324" customWidth="1"/>
    <col min="12297" max="12297" width="35.33203125" style="324" customWidth="1"/>
    <col min="12298" max="12528" width="11.5" style="324"/>
    <col min="12529" max="12530" width="20.6640625" style="324" customWidth="1"/>
    <col min="12531" max="12532" width="11.5" style="324"/>
    <col min="12533" max="12533" width="22.33203125" style="324" customWidth="1"/>
    <col min="12534" max="12539" width="11.5" style="324"/>
    <col min="12540" max="12540" width="25.6640625" style="324" customWidth="1"/>
    <col min="12541" max="12551" width="11.5" style="324"/>
    <col min="12552" max="12552" width="30.1640625" style="324" customWidth="1"/>
    <col min="12553" max="12553" width="35.33203125" style="324" customWidth="1"/>
    <col min="12554" max="12784" width="11.5" style="324"/>
    <col min="12785" max="12786" width="20.6640625" style="324" customWidth="1"/>
    <col min="12787" max="12788" width="11.5" style="324"/>
    <col min="12789" max="12789" width="22.33203125" style="324" customWidth="1"/>
    <col min="12790" max="12795" width="11.5" style="324"/>
    <col min="12796" max="12796" width="25.6640625" style="324" customWidth="1"/>
    <col min="12797" max="12807" width="11.5" style="324"/>
    <col min="12808" max="12808" width="30.1640625" style="324" customWidth="1"/>
    <col min="12809" max="12809" width="35.33203125" style="324" customWidth="1"/>
    <col min="12810" max="13040" width="11.5" style="324"/>
    <col min="13041" max="13042" width="20.6640625" style="324" customWidth="1"/>
    <col min="13043" max="13044" width="11.5" style="324"/>
    <col min="13045" max="13045" width="22.33203125" style="324" customWidth="1"/>
    <col min="13046" max="13051" width="11.5" style="324"/>
    <col min="13052" max="13052" width="25.6640625" style="324" customWidth="1"/>
    <col min="13053" max="13063" width="11.5" style="324"/>
    <col min="13064" max="13064" width="30.1640625" style="324" customWidth="1"/>
    <col min="13065" max="13065" width="35.33203125" style="324" customWidth="1"/>
    <col min="13066" max="13296" width="11.5" style="324"/>
    <col min="13297" max="13298" width="20.6640625" style="324" customWidth="1"/>
    <col min="13299" max="13300" width="11.5" style="324"/>
    <col min="13301" max="13301" width="22.33203125" style="324" customWidth="1"/>
    <col min="13302" max="13307" width="11.5" style="324"/>
    <col min="13308" max="13308" width="25.6640625" style="324" customWidth="1"/>
    <col min="13309" max="13319" width="11.5" style="324"/>
    <col min="13320" max="13320" width="30.1640625" style="324" customWidth="1"/>
    <col min="13321" max="13321" width="35.33203125" style="324" customWidth="1"/>
    <col min="13322" max="13552" width="11.5" style="324"/>
    <col min="13553" max="13554" width="20.6640625" style="324" customWidth="1"/>
    <col min="13555" max="13556" width="11.5" style="324"/>
    <col min="13557" max="13557" width="22.33203125" style="324" customWidth="1"/>
    <col min="13558" max="13563" width="11.5" style="324"/>
    <col min="13564" max="13564" width="25.6640625" style="324" customWidth="1"/>
    <col min="13565" max="13575" width="11.5" style="324"/>
    <col min="13576" max="13576" width="30.1640625" style="324" customWidth="1"/>
    <col min="13577" max="13577" width="35.33203125" style="324" customWidth="1"/>
    <col min="13578" max="13808" width="11.5" style="324"/>
    <col min="13809" max="13810" width="20.6640625" style="324" customWidth="1"/>
    <col min="13811" max="13812" width="11.5" style="324"/>
    <col min="13813" max="13813" width="22.33203125" style="324" customWidth="1"/>
    <col min="13814" max="13819" width="11.5" style="324"/>
    <col min="13820" max="13820" width="25.6640625" style="324" customWidth="1"/>
    <col min="13821" max="13831" width="11.5" style="324"/>
    <col min="13832" max="13832" width="30.1640625" style="324" customWidth="1"/>
    <col min="13833" max="13833" width="35.33203125" style="324" customWidth="1"/>
    <col min="13834" max="14064" width="11.5" style="324"/>
    <col min="14065" max="14066" width="20.6640625" style="324" customWidth="1"/>
    <col min="14067" max="14068" width="11.5" style="324"/>
    <col min="14069" max="14069" width="22.33203125" style="324" customWidth="1"/>
    <col min="14070" max="14075" width="11.5" style="324"/>
    <col min="14076" max="14076" width="25.6640625" style="324" customWidth="1"/>
    <col min="14077" max="14087" width="11.5" style="324"/>
    <col min="14088" max="14088" width="30.1640625" style="324" customWidth="1"/>
    <col min="14089" max="14089" width="35.33203125" style="324" customWidth="1"/>
    <col min="14090" max="14320" width="11.5" style="324"/>
    <col min="14321" max="14322" width="20.6640625" style="324" customWidth="1"/>
    <col min="14323" max="14324" width="11.5" style="324"/>
    <col min="14325" max="14325" width="22.33203125" style="324" customWidth="1"/>
    <col min="14326" max="14331" width="11.5" style="324"/>
    <col min="14332" max="14332" width="25.6640625" style="324" customWidth="1"/>
    <col min="14333" max="14343" width="11.5" style="324"/>
    <col min="14344" max="14344" width="30.1640625" style="324" customWidth="1"/>
    <col min="14345" max="14345" width="35.33203125" style="324" customWidth="1"/>
    <col min="14346" max="14576" width="11.5" style="324"/>
    <col min="14577" max="14578" width="20.6640625" style="324" customWidth="1"/>
    <col min="14579" max="14580" width="11.5" style="324"/>
    <col min="14581" max="14581" width="22.33203125" style="324" customWidth="1"/>
    <col min="14582" max="14587" width="11.5" style="324"/>
    <col min="14588" max="14588" width="25.6640625" style="324" customWidth="1"/>
    <col min="14589" max="14599" width="11.5" style="324"/>
    <col min="14600" max="14600" width="30.1640625" style="324" customWidth="1"/>
    <col min="14601" max="14601" width="35.33203125" style="324" customWidth="1"/>
    <col min="14602" max="14832" width="11.5" style="324"/>
    <col min="14833" max="14834" width="20.6640625" style="324" customWidth="1"/>
    <col min="14835" max="14836" width="11.5" style="324"/>
    <col min="14837" max="14837" width="22.33203125" style="324" customWidth="1"/>
    <col min="14838" max="14843" width="11.5" style="324"/>
    <col min="14844" max="14844" width="25.6640625" style="324" customWidth="1"/>
    <col min="14845" max="14855" width="11.5" style="324"/>
    <col min="14856" max="14856" width="30.1640625" style="324" customWidth="1"/>
    <col min="14857" max="14857" width="35.33203125" style="324" customWidth="1"/>
    <col min="14858" max="15088" width="11.5" style="324"/>
    <col min="15089" max="15090" width="20.6640625" style="324" customWidth="1"/>
    <col min="15091" max="15092" width="11.5" style="324"/>
    <col min="15093" max="15093" width="22.33203125" style="324" customWidth="1"/>
    <col min="15094" max="15099" width="11.5" style="324"/>
    <col min="15100" max="15100" width="25.6640625" style="324" customWidth="1"/>
    <col min="15101" max="15111" width="11.5" style="324"/>
    <col min="15112" max="15112" width="30.1640625" style="324" customWidth="1"/>
    <col min="15113" max="15113" width="35.33203125" style="324" customWidth="1"/>
    <col min="15114" max="15344" width="11.5" style="324"/>
    <col min="15345" max="15346" width="20.6640625" style="324" customWidth="1"/>
    <col min="15347" max="15348" width="11.5" style="324"/>
    <col min="15349" max="15349" width="22.33203125" style="324" customWidth="1"/>
    <col min="15350" max="15355" width="11.5" style="324"/>
    <col min="15356" max="15356" width="25.6640625" style="324" customWidth="1"/>
    <col min="15357" max="15367" width="11.5" style="324"/>
    <col min="15368" max="15368" width="30.1640625" style="324" customWidth="1"/>
    <col min="15369" max="15369" width="35.33203125" style="324" customWidth="1"/>
    <col min="15370" max="15600" width="11.5" style="324"/>
    <col min="15601" max="15602" width="20.6640625" style="324" customWidth="1"/>
    <col min="15603" max="15604" width="11.5" style="324"/>
    <col min="15605" max="15605" width="22.33203125" style="324" customWidth="1"/>
    <col min="15606" max="15611" width="11.5" style="324"/>
    <col min="15612" max="15612" width="25.6640625" style="324" customWidth="1"/>
    <col min="15613" max="15623" width="11.5" style="324"/>
    <col min="15624" max="15624" width="30.1640625" style="324" customWidth="1"/>
    <col min="15625" max="15625" width="35.33203125" style="324" customWidth="1"/>
    <col min="15626" max="15856" width="11.5" style="324"/>
    <col min="15857" max="15858" width="20.6640625" style="324" customWidth="1"/>
    <col min="15859" max="15860" width="11.5" style="324"/>
    <col min="15861" max="15861" width="22.33203125" style="324" customWidth="1"/>
    <col min="15862" max="15867" width="11.5" style="324"/>
    <col min="15868" max="15868" width="25.6640625" style="324" customWidth="1"/>
    <col min="15869" max="15879" width="11.5" style="324"/>
    <col min="15880" max="15880" width="30.1640625" style="324" customWidth="1"/>
    <col min="15881" max="15881" width="35.33203125" style="324" customWidth="1"/>
    <col min="15882" max="16112" width="11.5" style="324"/>
    <col min="16113" max="16114" width="20.6640625" style="324" customWidth="1"/>
    <col min="16115" max="16116" width="11.5" style="324"/>
    <col min="16117" max="16117" width="22.33203125" style="324" customWidth="1"/>
    <col min="16118" max="16123" width="11.5" style="324"/>
    <col min="16124" max="16124" width="25.6640625" style="324" customWidth="1"/>
    <col min="16125" max="16135" width="11.5" style="324"/>
    <col min="16136" max="16136" width="30.1640625" style="324" customWidth="1"/>
    <col min="16137" max="16137" width="35.33203125" style="324" customWidth="1"/>
    <col min="16138" max="16361" width="11.5" style="324"/>
    <col min="16362" max="16384" width="11.5" style="324" customWidth="1"/>
  </cols>
  <sheetData>
    <row r="1" spans="1:48" ht="12.75" customHeight="1" x14ac:dyDescent="0.25">
      <c r="A1" s="1420" t="s">
        <v>0</v>
      </c>
      <c r="B1" s="1421"/>
      <c r="C1" s="1421"/>
      <c r="D1" s="1421"/>
      <c r="E1" s="1421"/>
      <c r="F1" s="1421"/>
      <c r="G1" s="1421"/>
      <c r="H1" s="1421"/>
      <c r="I1" s="1421"/>
      <c r="J1" s="1421"/>
      <c r="K1" s="1421"/>
      <c r="L1" s="1421"/>
      <c r="M1" s="1421"/>
      <c r="N1" s="1421"/>
      <c r="O1" s="1421"/>
      <c r="P1" s="1421"/>
      <c r="Q1" s="1421"/>
      <c r="R1" s="1421"/>
      <c r="S1" s="1421"/>
      <c r="T1" s="1421"/>
      <c r="U1" s="1421"/>
      <c r="V1" s="1421"/>
      <c r="W1" s="1421"/>
      <c r="X1" s="1421"/>
      <c r="Y1" s="1421"/>
      <c r="Z1" s="1421"/>
      <c r="AA1" s="1421"/>
      <c r="AB1" s="1421"/>
      <c r="AC1" s="1421"/>
      <c r="AD1" s="1421"/>
      <c r="AE1" s="1421"/>
      <c r="AF1" s="1421"/>
      <c r="AG1" s="1421"/>
      <c r="AH1" s="1421"/>
      <c r="AI1" s="1421"/>
      <c r="AJ1" s="1421"/>
      <c r="AK1" s="1421"/>
      <c r="AL1" s="1421"/>
      <c r="AM1" s="1421"/>
      <c r="AN1" s="1421"/>
      <c r="AO1" s="1421"/>
      <c r="AP1" s="1421"/>
      <c r="AQ1" s="1421"/>
      <c r="AR1" s="1421"/>
      <c r="AS1" s="1421"/>
      <c r="AT1" s="1421"/>
      <c r="AU1" s="1421"/>
      <c r="AV1" s="1422"/>
    </row>
    <row r="2" spans="1:48" x14ac:dyDescent="0.25">
      <c r="A2" s="1420" t="s">
        <v>1</v>
      </c>
      <c r="B2" s="1421"/>
      <c r="C2" s="1421"/>
      <c r="D2" s="1421"/>
      <c r="E2" s="1421"/>
      <c r="F2" s="1421"/>
      <c r="G2" s="1421"/>
      <c r="H2" s="1421"/>
      <c r="I2" s="1421"/>
      <c r="J2" s="1421"/>
      <c r="K2" s="1421"/>
      <c r="L2" s="1421"/>
      <c r="M2" s="1421"/>
      <c r="N2" s="1421"/>
      <c r="O2" s="1421"/>
      <c r="P2" s="1421"/>
      <c r="Q2" s="1421"/>
      <c r="R2" s="1421"/>
      <c r="S2" s="1421"/>
      <c r="T2" s="1421"/>
      <c r="U2" s="1421"/>
      <c r="V2" s="1421"/>
      <c r="W2" s="1421"/>
      <c r="X2" s="1421"/>
      <c r="Y2" s="1421"/>
      <c r="Z2" s="1421"/>
      <c r="AA2" s="1421"/>
      <c r="AB2" s="1421"/>
      <c r="AC2" s="1421"/>
      <c r="AD2" s="1421"/>
      <c r="AE2" s="1421"/>
      <c r="AF2" s="1421"/>
      <c r="AG2" s="1421"/>
      <c r="AH2" s="1421"/>
      <c r="AI2" s="1421"/>
      <c r="AJ2" s="1421"/>
      <c r="AK2" s="1421"/>
      <c r="AL2" s="1421"/>
      <c r="AM2" s="1421"/>
      <c r="AN2" s="1421"/>
      <c r="AO2" s="1421"/>
      <c r="AP2" s="1421"/>
      <c r="AQ2" s="1421"/>
      <c r="AR2" s="1421"/>
      <c r="AS2" s="1421"/>
      <c r="AT2" s="1421"/>
      <c r="AU2" s="1421"/>
      <c r="AV2" s="1422"/>
    </row>
    <row r="3" spans="1:48" ht="12.75" customHeight="1" x14ac:dyDescent="0.25">
      <c r="A3" s="1420" t="s">
        <v>2</v>
      </c>
      <c r="B3" s="1421"/>
      <c r="C3" s="1421"/>
      <c r="D3" s="1421"/>
      <c r="E3" s="1421"/>
      <c r="F3" s="1421"/>
      <c r="G3" s="1421"/>
      <c r="H3" s="1421"/>
      <c r="I3" s="1421"/>
      <c r="J3" s="1421"/>
      <c r="K3" s="1421"/>
      <c r="L3" s="1421"/>
      <c r="M3" s="1421"/>
      <c r="N3" s="1421"/>
      <c r="O3" s="1421"/>
      <c r="P3" s="1421"/>
      <c r="Q3" s="1421"/>
      <c r="R3" s="1421"/>
      <c r="S3" s="1421"/>
      <c r="T3" s="1421"/>
      <c r="U3" s="1421"/>
      <c r="V3" s="1421"/>
      <c r="W3" s="1421"/>
      <c r="X3" s="1421"/>
      <c r="Y3" s="1421"/>
      <c r="Z3" s="1421"/>
      <c r="AA3" s="1421"/>
      <c r="AB3" s="1421"/>
      <c r="AC3" s="1421"/>
      <c r="AD3" s="1421"/>
      <c r="AE3" s="1421"/>
      <c r="AF3" s="1421"/>
      <c r="AG3" s="1421"/>
      <c r="AH3" s="1421"/>
      <c r="AI3" s="1421"/>
      <c r="AJ3" s="1421"/>
      <c r="AK3" s="1421"/>
      <c r="AL3" s="1421"/>
      <c r="AM3" s="1421"/>
      <c r="AN3" s="1421"/>
      <c r="AO3" s="1421"/>
      <c r="AP3" s="1421"/>
      <c r="AQ3" s="1421"/>
      <c r="AR3" s="1421"/>
      <c r="AS3" s="1421"/>
      <c r="AT3" s="1421"/>
      <c r="AU3" s="1421"/>
      <c r="AV3" s="1422"/>
    </row>
    <row r="4" spans="1:48" ht="12.75" customHeight="1" x14ac:dyDescent="0.25">
      <c r="A4" s="1417" t="s">
        <v>3</v>
      </c>
      <c r="B4" s="1418"/>
      <c r="C4" s="1418"/>
      <c r="D4" s="1418"/>
      <c r="E4" s="1418"/>
      <c r="F4" s="1418"/>
      <c r="G4" s="1418"/>
      <c r="H4" s="1418"/>
      <c r="I4" s="1418"/>
      <c r="J4" s="1418"/>
      <c r="K4" s="1418"/>
      <c r="L4" s="1418"/>
      <c r="M4" s="1418"/>
      <c r="N4" s="1418"/>
      <c r="O4" s="1418"/>
      <c r="P4" s="1418"/>
      <c r="Q4" s="1418"/>
      <c r="R4" s="1418"/>
      <c r="S4" s="1418"/>
      <c r="T4" s="1418"/>
      <c r="U4" s="1418"/>
      <c r="V4" s="1418"/>
      <c r="W4" s="1418"/>
      <c r="X4" s="1418"/>
      <c r="Y4" s="1418"/>
      <c r="Z4" s="1418"/>
      <c r="AA4" s="1418"/>
      <c r="AB4" s="1418"/>
      <c r="AC4" s="1418"/>
      <c r="AD4" s="1418"/>
      <c r="AE4" s="1418"/>
      <c r="AF4" s="1418"/>
      <c r="AG4" s="1418"/>
      <c r="AH4" s="1418"/>
      <c r="AI4" s="1418"/>
      <c r="AJ4" s="1418"/>
      <c r="AK4" s="1418"/>
      <c r="AL4" s="1418"/>
      <c r="AM4" s="1418"/>
      <c r="AN4" s="1418"/>
      <c r="AO4" s="1418"/>
      <c r="AP4" s="1418"/>
      <c r="AQ4" s="1418"/>
      <c r="AR4" s="1418"/>
      <c r="AS4" s="1418"/>
      <c r="AT4" s="1418"/>
      <c r="AU4" s="1418"/>
      <c r="AV4" s="1419"/>
    </row>
    <row r="5" spans="1:48" x14ac:dyDescent="0.25">
      <c r="A5" s="1389" t="s">
        <v>4</v>
      </c>
      <c r="B5" s="1389"/>
      <c r="C5" s="1389"/>
      <c r="D5" s="1389"/>
      <c r="E5" s="343"/>
      <c r="F5" s="1402" t="s">
        <v>42</v>
      </c>
      <c r="G5" s="1403"/>
      <c r="H5" s="1403"/>
      <c r="I5" s="1403"/>
      <c r="J5" s="1403"/>
      <c r="K5" s="1403"/>
      <c r="L5" s="1403"/>
      <c r="M5" s="1403"/>
      <c r="N5" s="1403"/>
      <c r="O5" s="1403"/>
      <c r="P5" s="1403"/>
      <c r="Q5" s="1403"/>
      <c r="R5" s="1403"/>
      <c r="S5" s="1403"/>
      <c r="T5" s="1403"/>
      <c r="U5" s="1403"/>
      <c r="V5" s="1403"/>
      <c r="W5" s="1403"/>
      <c r="X5" s="1403"/>
      <c r="Y5" s="1403"/>
      <c r="Z5" s="1403"/>
      <c r="AA5" s="1403"/>
      <c r="AB5" s="1403"/>
      <c r="AC5" s="1403"/>
      <c r="AD5" s="1403"/>
      <c r="AE5" s="1403"/>
      <c r="AF5" s="1403"/>
      <c r="AG5" s="1403"/>
      <c r="AH5" s="1403"/>
      <c r="AI5" s="1403"/>
      <c r="AJ5" s="1403"/>
      <c r="AK5" s="1403"/>
      <c r="AL5" s="1403"/>
      <c r="AM5" s="1403"/>
      <c r="AN5" s="1403"/>
      <c r="AO5" s="1403"/>
      <c r="AP5" s="1403"/>
      <c r="AQ5" s="1403"/>
      <c r="AR5" s="1403"/>
      <c r="AS5" s="1403"/>
      <c r="AT5" s="1403"/>
      <c r="AU5" s="1403"/>
      <c r="AV5" s="1404"/>
    </row>
    <row r="6" spans="1:48" x14ac:dyDescent="0.25">
      <c r="A6" s="1389" t="s">
        <v>5</v>
      </c>
      <c r="B6" s="1389"/>
      <c r="C6" s="1389"/>
      <c r="D6" s="1389"/>
      <c r="E6" s="343"/>
      <c r="F6" s="1438">
        <v>2540203113</v>
      </c>
      <c r="G6" s="1439"/>
      <c r="H6" s="1439"/>
      <c r="I6" s="1439"/>
      <c r="J6" s="1439"/>
      <c r="K6" s="1439"/>
      <c r="L6" s="1439"/>
      <c r="M6" s="1439"/>
      <c r="N6" s="1439"/>
      <c r="O6" s="1439"/>
      <c r="P6" s="1439"/>
      <c r="Q6" s="1439"/>
      <c r="R6" s="1439"/>
      <c r="S6" s="1439"/>
      <c r="T6" s="1439"/>
      <c r="U6" s="1439"/>
      <c r="V6" s="1439"/>
      <c r="W6" s="1439"/>
      <c r="X6" s="1439"/>
      <c r="Y6" s="1439"/>
      <c r="Z6" s="1439"/>
      <c r="AA6" s="1439"/>
      <c r="AB6" s="1439"/>
      <c r="AC6" s="1439"/>
      <c r="AD6" s="1439"/>
      <c r="AE6" s="1439"/>
      <c r="AF6" s="1439"/>
      <c r="AG6" s="1439"/>
      <c r="AH6" s="1439"/>
      <c r="AI6" s="1439"/>
      <c r="AJ6" s="1439"/>
      <c r="AK6" s="1439"/>
      <c r="AL6" s="1439"/>
      <c r="AM6" s="1439"/>
      <c r="AN6" s="1439"/>
      <c r="AO6" s="1439"/>
      <c r="AP6" s="1439"/>
      <c r="AQ6" s="1439"/>
      <c r="AR6" s="1439"/>
      <c r="AS6" s="1439"/>
      <c r="AT6" s="1439"/>
      <c r="AU6" s="1439"/>
      <c r="AV6" s="1440"/>
    </row>
    <row r="7" spans="1:48" x14ac:dyDescent="0.25">
      <c r="A7" s="1389" t="s">
        <v>6</v>
      </c>
      <c r="B7" s="1389"/>
      <c r="C7" s="1389"/>
      <c r="D7" s="1389"/>
      <c r="E7" s="343"/>
      <c r="F7" s="1408" t="s">
        <v>697</v>
      </c>
      <c r="G7" s="1409"/>
      <c r="H7" s="1409"/>
      <c r="I7" s="1409"/>
      <c r="J7" s="1409"/>
      <c r="K7" s="1409"/>
      <c r="L7" s="1409"/>
      <c r="M7" s="1409"/>
      <c r="N7" s="1409"/>
      <c r="O7" s="1409"/>
      <c r="P7" s="1409"/>
      <c r="Q7" s="1409"/>
      <c r="R7" s="1409"/>
      <c r="S7" s="1409"/>
      <c r="T7" s="1409"/>
      <c r="U7" s="1409"/>
      <c r="V7" s="1409"/>
      <c r="W7" s="1409"/>
      <c r="X7" s="1409"/>
      <c r="Y7" s="1409"/>
      <c r="Z7" s="1409"/>
      <c r="AA7" s="1409"/>
      <c r="AB7" s="1409"/>
      <c r="AC7" s="1409"/>
      <c r="AD7" s="1409"/>
      <c r="AE7" s="1409"/>
      <c r="AF7" s="1409"/>
      <c r="AG7" s="1409"/>
      <c r="AH7" s="1409"/>
      <c r="AI7" s="1409"/>
      <c r="AJ7" s="1409"/>
      <c r="AK7" s="1409"/>
      <c r="AL7" s="1409"/>
      <c r="AM7" s="1409"/>
      <c r="AN7" s="1409"/>
      <c r="AO7" s="1409"/>
      <c r="AP7" s="1409"/>
      <c r="AQ7" s="1409"/>
      <c r="AR7" s="1409"/>
      <c r="AS7" s="1409"/>
      <c r="AT7" s="1409"/>
      <c r="AU7" s="1409"/>
      <c r="AV7" s="1410"/>
    </row>
    <row r="8" spans="1:48" ht="12.75" customHeight="1" x14ac:dyDescent="0.25">
      <c r="A8" s="1389" t="s">
        <v>7</v>
      </c>
      <c r="B8" s="1389"/>
      <c r="C8" s="1389"/>
      <c r="D8" s="1389"/>
      <c r="E8" s="343"/>
      <c r="F8" s="1408" t="s">
        <v>675</v>
      </c>
      <c r="G8" s="1409"/>
      <c r="H8" s="1409"/>
      <c r="I8" s="1409"/>
      <c r="J8" s="1409"/>
      <c r="K8" s="1409"/>
      <c r="L8" s="1409"/>
      <c r="M8" s="1409"/>
      <c r="N8" s="1409"/>
      <c r="O8" s="1409"/>
      <c r="P8" s="1409"/>
      <c r="Q8" s="1409"/>
      <c r="R8" s="1409"/>
      <c r="S8" s="1409"/>
      <c r="T8" s="1409"/>
      <c r="U8" s="1409"/>
      <c r="V8" s="1409"/>
      <c r="W8" s="1409"/>
      <c r="X8" s="1409"/>
      <c r="Y8" s="1409"/>
      <c r="Z8" s="1409"/>
      <c r="AA8" s="1409"/>
      <c r="AB8" s="1409"/>
      <c r="AC8" s="1409"/>
      <c r="AD8" s="1409"/>
      <c r="AE8" s="1409"/>
      <c r="AF8" s="1409"/>
      <c r="AG8" s="1409"/>
      <c r="AH8" s="1409"/>
      <c r="AI8" s="1409"/>
      <c r="AJ8" s="1409"/>
      <c r="AK8" s="1409"/>
      <c r="AL8" s="1409"/>
      <c r="AM8" s="1409"/>
      <c r="AN8" s="1409"/>
      <c r="AO8" s="1409"/>
      <c r="AP8" s="1409"/>
      <c r="AQ8" s="1409"/>
      <c r="AR8" s="1409"/>
      <c r="AS8" s="1409"/>
      <c r="AT8" s="1409"/>
      <c r="AU8" s="1409"/>
      <c r="AV8" s="1410"/>
    </row>
    <row r="9" spans="1:48" ht="12.75" customHeight="1" x14ac:dyDescent="0.25">
      <c r="A9" s="344"/>
      <c r="B9" s="344"/>
      <c r="C9" s="345"/>
      <c r="D9" s="346"/>
      <c r="E9" s="347"/>
      <c r="F9" s="348"/>
      <c r="G9" s="349"/>
      <c r="H9" s="349"/>
      <c r="I9" s="349"/>
      <c r="J9" s="349"/>
      <c r="K9" s="349"/>
      <c r="L9" s="349"/>
      <c r="M9" s="348"/>
      <c r="N9" s="349"/>
      <c r="O9" s="348"/>
      <c r="Z9" s="348"/>
      <c r="AA9" s="348"/>
      <c r="AB9" s="348"/>
      <c r="AC9" s="350"/>
      <c r="AD9" s="348"/>
      <c r="AE9" s="348"/>
      <c r="AF9" s="348"/>
      <c r="AM9" s="348"/>
      <c r="AS9" s="348"/>
      <c r="AT9" s="348"/>
      <c r="AU9" s="349"/>
      <c r="AV9" s="349"/>
    </row>
    <row r="10" spans="1:48" ht="12.75" customHeight="1" x14ac:dyDescent="0.25">
      <c r="A10" s="1426" t="s">
        <v>8</v>
      </c>
      <c r="B10" s="1429" t="s">
        <v>9</v>
      </c>
      <c r="C10" s="1432" t="s">
        <v>10</v>
      </c>
      <c r="D10" s="1433"/>
      <c r="E10" s="1350" t="s">
        <v>27</v>
      </c>
      <c r="F10" s="1347" t="s">
        <v>11</v>
      </c>
      <c r="G10" s="1423" t="s">
        <v>12</v>
      </c>
      <c r="H10" s="1424"/>
      <c r="I10" s="1424"/>
      <c r="J10" s="1424"/>
      <c r="K10" s="1424"/>
      <c r="L10" s="1425"/>
      <c r="M10" s="1347" t="s">
        <v>676</v>
      </c>
      <c r="N10" s="1361" t="s">
        <v>677</v>
      </c>
      <c r="O10" s="1411" t="s">
        <v>678</v>
      </c>
      <c r="P10" s="1343" t="s">
        <v>1195</v>
      </c>
      <c r="Q10" s="1362" t="s">
        <v>659</v>
      </c>
      <c r="R10" s="1363"/>
      <c r="S10" s="1364"/>
      <c r="T10" s="1362" t="s">
        <v>737</v>
      </c>
      <c r="U10" s="1363"/>
      <c r="V10" s="1364"/>
      <c r="W10" s="1362" t="s">
        <v>1127</v>
      </c>
      <c r="X10" s="1363"/>
      <c r="Y10" s="1364"/>
      <c r="Z10" s="1356" t="s">
        <v>688</v>
      </c>
      <c r="AA10" s="1442" t="s">
        <v>49</v>
      </c>
      <c r="AB10" s="1350" t="s">
        <v>28</v>
      </c>
      <c r="AC10" s="1377" t="s">
        <v>30</v>
      </c>
      <c r="AD10" s="1347" t="s">
        <v>29</v>
      </c>
      <c r="AE10" s="1374" t="s">
        <v>679</v>
      </c>
      <c r="AF10" s="1414" t="s">
        <v>680</v>
      </c>
      <c r="AG10" s="1380" t="s">
        <v>659</v>
      </c>
      <c r="AH10" s="1380" t="s">
        <v>660</v>
      </c>
      <c r="AI10" s="1380" t="s">
        <v>661</v>
      </c>
      <c r="AJ10" s="1380" t="s">
        <v>783</v>
      </c>
      <c r="AK10" s="1380" t="s">
        <v>662</v>
      </c>
      <c r="AL10" s="1380" t="s">
        <v>663</v>
      </c>
      <c r="AM10" s="1444" t="s">
        <v>681</v>
      </c>
      <c r="AN10" s="1386" t="s">
        <v>664</v>
      </c>
      <c r="AO10" s="1386" t="s">
        <v>661</v>
      </c>
      <c r="AP10" s="1386" t="s">
        <v>783</v>
      </c>
      <c r="AQ10" s="1386" t="s">
        <v>662</v>
      </c>
      <c r="AR10" s="1386" t="s">
        <v>663</v>
      </c>
      <c r="AS10" s="1368" t="s">
        <v>682</v>
      </c>
      <c r="AT10" s="1368" t="s">
        <v>683</v>
      </c>
      <c r="AU10" s="1335" t="s">
        <v>13</v>
      </c>
      <c r="AV10" s="1338" t="s">
        <v>14</v>
      </c>
    </row>
    <row r="11" spans="1:48" x14ac:dyDescent="0.25">
      <c r="A11" s="1427"/>
      <c r="B11" s="1430"/>
      <c r="C11" s="1434"/>
      <c r="D11" s="1435"/>
      <c r="E11" s="1351"/>
      <c r="F11" s="1348"/>
      <c r="G11" s="1347" t="s">
        <v>15</v>
      </c>
      <c r="H11" s="1347" t="s">
        <v>16</v>
      </c>
      <c r="I11" s="1347" t="s">
        <v>17</v>
      </c>
      <c r="J11" s="1405" t="s">
        <v>18</v>
      </c>
      <c r="K11" s="1406"/>
      <c r="L11" s="1407"/>
      <c r="M11" s="1348"/>
      <c r="N11" s="1361"/>
      <c r="O11" s="1412"/>
      <c r="P11" s="1344"/>
      <c r="Q11" s="1365"/>
      <c r="R11" s="1366"/>
      <c r="S11" s="1367"/>
      <c r="T11" s="1365"/>
      <c r="U11" s="1366"/>
      <c r="V11" s="1367"/>
      <c r="W11" s="1365"/>
      <c r="X11" s="1366"/>
      <c r="Y11" s="1367"/>
      <c r="Z11" s="1356"/>
      <c r="AA11" s="1443"/>
      <c r="AB11" s="1351"/>
      <c r="AC11" s="1378"/>
      <c r="AD11" s="1348"/>
      <c r="AE11" s="1375"/>
      <c r="AF11" s="1415"/>
      <c r="AG11" s="1381"/>
      <c r="AH11" s="1381"/>
      <c r="AI11" s="1381"/>
      <c r="AJ11" s="1381"/>
      <c r="AK11" s="1381"/>
      <c r="AL11" s="1381"/>
      <c r="AM11" s="1445"/>
      <c r="AN11" s="1387"/>
      <c r="AO11" s="1387"/>
      <c r="AP11" s="1387"/>
      <c r="AQ11" s="1387"/>
      <c r="AR11" s="1387"/>
      <c r="AS11" s="1369"/>
      <c r="AT11" s="1369"/>
      <c r="AU11" s="1336"/>
      <c r="AV11" s="1338"/>
    </row>
    <row r="12" spans="1:48" ht="60" customHeight="1" x14ac:dyDescent="0.25">
      <c r="A12" s="1428"/>
      <c r="B12" s="1431"/>
      <c r="C12" s="1436"/>
      <c r="D12" s="1437"/>
      <c r="E12" s="1352"/>
      <c r="F12" s="1349"/>
      <c r="G12" s="1349"/>
      <c r="H12" s="1349"/>
      <c r="I12" s="1349"/>
      <c r="J12" s="379" t="s">
        <v>20</v>
      </c>
      <c r="K12" s="380" t="s">
        <v>33</v>
      </c>
      <c r="L12" s="325" t="s">
        <v>19</v>
      </c>
      <c r="M12" s="1349"/>
      <c r="N12" s="1361"/>
      <c r="O12" s="1413"/>
      <c r="P12" s="1345"/>
      <c r="Q12" s="381" t="s">
        <v>58</v>
      </c>
      <c r="R12" s="381" t="s">
        <v>779</v>
      </c>
      <c r="S12" s="381" t="s">
        <v>780</v>
      </c>
      <c r="T12" s="381" t="s">
        <v>58</v>
      </c>
      <c r="U12" s="381" t="s">
        <v>779</v>
      </c>
      <c r="V12" s="381" t="s">
        <v>780</v>
      </c>
      <c r="W12" s="381" t="s">
        <v>58</v>
      </c>
      <c r="X12" s="381" t="s">
        <v>779</v>
      </c>
      <c r="Y12" s="381" t="s">
        <v>780</v>
      </c>
      <c r="Z12" s="1357"/>
      <c r="AA12" s="1443"/>
      <c r="AB12" s="1352"/>
      <c r="AC12" s="1379"/>
      <c r="AD12" s="1349"/>
      <c r="AE12" s="1376"/>
      <c r="AF12" s="1416"/>
      <c r="AG12" s="1382"/>
      <c r="AH12" s="1382"/>
      <c r="AI12" s="1382"/>
      <c r="AJ12" s="1382"/>
      <c r="AK12" s="1382"/>
      <c r="AL12" s="1382"/>
      <c r="AM12" s="1446"/>
      <c r="AN12" s="1388"/>
      <c r="AO12" s="1388"/>
      <c r="AP12" s="1388"/>
      <c r="AQ12" s="1388"/>
      <c r="AR12" s="1388"/>
      <c r="AS12" s="1370"/>
      <c r="AT12" s="1370"/>
      <c r="AU12" s="1337"/>
      <c r="AV12" s="1338"/>
    </row>
    <row r="13" spans="1:48" ht="79" customHeight="1" x14ac:dyDescent="0.25">
      <c r="A13" s="1394" t="s">
        <v>21</v>
      </c>
      <c r="B13" s="1394" t="s">
        <v>22</v>
      </c>
      <c r="C13" s="1396" t="s">
        <v>23</v>
      </c>
      <c r="D13" s="1397"/>
      <c r="E13" s="1400">
        <v>1</v>
      </c>
      <c r="F13" s="1355" t="s">
        <v>34</v>
      </c>
      <c r="G13" s="1355" t="s">
        <v>25</v>
      </c>
      <c r="H13" s="1355" t="s">
        <v>26</v>
      </c>
      <c r="I13" s="1359" t="s">
        <v>24</v>
      </c>
      <c r="J13" s="1360">
        <v>0.1</v>
      </c>
      <c r="K13" s="1371" t="s">
        <v>684</v>
      </c>
      <c r="L13" s="1359">
        <v>2019</v>
      </c>
      <c r="M13" s="1346">
        <v>0.1</v>
      </c>
      <c r="N13" s="1342">
        <v>0.1</v>
      </c>
      <c r="O13" s="1342" t="s">
        <v>55</v>
      </c>
      <c r="P13" s="1342">
        <v>1</v>
      </c>
      <c r="Q13" s="1354">
        <v>22</v>
      </c>
      <c r="R13" s="1354">
        <v>87</v>
      </c>
      <c r="S13" s="1342">
        <f>Q13/R13</f>
        <v>0.25287356321839083</v>
      </c>
      <c r="T13" s="1354">
        <v>10</v>
      </c>
      <c r="U13" s="1354">
        <v>87</v>
      </c>
      <c r="V13" s="1342">
        <f>T13/U13</f>
        <v>0.11494252873563218</v>
      </c>
      <c r="W13" s="1354">
        <f>Q13+T13</f>
        <v>32</v>
      </c>
      <c r="X13" s="1354">
        <v>87</v>
      </c>
      <c r="Y13" s="1342">
        <f>W13/X13</f>
        <v>0.36781609195402298</v>
      </c>
      <c r="Z13" s="1342">
        <v>1</v>
      </c>
      <c r="AA13" s="1342">
        <v>0.5</v>
      </c>
      <c r="AB13" s="326">
        <v>1</v>
      </c>
      <c r="AC13" s="351" t="s">
        <v>1116</v>
      </c>
      <c r="AD13" s="328" t="s">
        <v>35</v>
      </c>
      <c r="AE13" s="352">
        <v>0.2</v>
      </c>
      <c r="AF13" s="353">
        <v>0.05</v>
      </c>
      <c r="AG13" s="334">
        <v>0.05</v>
      </c>
      <c r="AH13" s="334">
        <v>0.05</v>
      </c>
      <c r="AI13" s="356" t="s">
        <v>782</v>
      </c>
      <c r="AJ13" s="356" t="s">
        <v>1033</v>
      </c>
      <c r="AK13" s="357" t="s">
        <v>1034</v>
      </c>
      <c r="AL13" s="356" t="s">
        <v>1035</v>
      </c>
      <c r="AM13" s="354">
        <v>0.05</v>
      </c>
      <c r="AN13" s="354">
        <v>0.05</v>
      </c>
      <c r="AO13" s="356" t="s">
        <v>782</v>
      </c>
      <c r="AP13" s="356" t="s">
        <v>1128</v>
      </c>
      <c r="AQ13" s="357" t="s">
        <v>1034</v>
      </c>
      <c r="AR13" s="356" t="s">
        <v>1035</v>
      </c>
      <c r="AS13" s="354">
        <v>0.05</v>
      </c>
      <c r="AT13" s="354">
        <v>0.05</v>
      </c>
      <c r="AU13" s="328" t="s">
        <v>54</v>
      </c>
      <c r="AV13" s="355" t="s">
        <v>1061</v>
      </c>
    </row>
    <row r="14" spans="1:48" ht="79" customHeight="1" x14ac:dyDescent="0.25">
      <c r="A14" s="1395"/>
      <c r="B14" s="1395"/>
      <c r="C14" s="1398"/>
      <c r="D14" s="1399"/>
      <c r="E14" s="1401"/>
      <c r="F14" s="1355"/>
      <c r="G14" s="1355"/>
      <c r="H14" s="1355"/>
      <c r="I14" s="1359"/>
      <c r="J14" s="1360"/>
      <c r="K14" s="1372"/>
      <c r="L14" s="1359"/>
      <c r="M14" s="1346"/>
      <c r="N14" s="1342"/>
      <c r="O14" s="1342"/>
      <c r="P14" s="1342"/>
      <c r="Q14" s="1354"/>
      <c r="R14" s="1354"/>
      <c r="S14" s="1342"/>
      <c r="T14" s="1354"/>
      <c r="U14" s="1354"/>
      <c r="V14" s="1342"/>
      <c r="W14" s="1354"/>
      <c r="X14" s="1354"/>
      <c r="Y14" s="1342"/>
      <c r="Z14" s="1342"/>
      <c r="AA14" s="1342"/>
      <c r="AB14" s="326">
        <v>2</v>
      </c>
      <c r="AC14" s="351" t="s">
        <v>1117</v>
      </c>
      <c r="AD14" s="328" t="s">
        <v>729</v>
      </c>
      <c r="AE14" s="352">
        <v>0.2</v>
      </c>
      <c r="AF14" s="353">
        <v>0.05</v>
      </c>
      <c r="AG14" s="334">
        <v>0.05</v>
      </c>
      <c r="AH14" s="334">
        <v>0.05</v>
      </c>
      <c r="AI14" s="358" t="s">
        <v>1036</v>
      </c>
      <c r="AJ14" s="357" t="s">
        <v>1037</v>
      </c>
      <c r="AK14" s="357" t="s">
        <v>1038</v>
      </c>
      <c r="AL14" s="357" t="s">
        <v>1039</v>
      </c>
      <c r="AM14" s="354">
        <v>0.05</v>
      </c>
      <c r="AN14" s="354">
        <v>0.05</v>
      </c>
      <c r="AO14" s="358" t="s">
        <v>1036</v>
      </c>
      <c r="AP14" s="357" t="s">
        <v>1129</v>
      </c>
      <c r="AQ14" s="357" t="s">
        <v>1131</v>
      </c>
      <c r="AR14" s="357" t="s">
        <v>1130</v>
      </c>
      <c r="AS14" s="354">
        <v>0.05</v>
      </c>
      <c r="AT14" s="354">
        <v>0.05</v>
      </c>
      <c r="AU14" s="328" t="s">
        <v>54</v>
      </c>
      <c r="AV14" s="355" t="s">
        <v>1061</v>
      </c>
    </row>
    <row r="15" spans="1:48" ht="79" customHeight="1" x14ac:dyDescent="0.25">
      <c r="A15" s="1395"/>
      <c r="B15" s="1395"/>
      <c r="C15" s="1398"/>
      <c r="D15" s="1399"/>
      <c r="E15" s="1401"/>
      <c r="F15" s="1355"/>
      <c r="G15" s="1355"/>
      <c r="H15" s="1355"/>
      <c r="I15" s="1359"/>
      <c r="J15" s="1360"/>
      <c r="K15" s="1372"/>
      <c r="L15" s="1359"/>
      <c r="M15" s="1346"/>
      <c r="N15" s="1342"/>
      <c r="O15" s="1342"/>
      <c r="P15" s="1342"/>
      <c r="Q15" s="1354"/>
      <c r="R15" s="1354"/>
      <c r="S15" s="1342"/>
      <c r="T15" s="1354"/>
      <c r="U15" s="1354"/>
      <c r="V15" s="1342"/>
      <c r="W15" s="1354"/>
      <c r="X15" s="1354"/>
      <c r="Y15" s="1342"/>
      <c r="Z15" s="1342"/>
      <c r="AA15" s="1342"/>
      <c r="AB15" s="326">
        <v>3</v>
      </c>
      <c r="AC15" s="351" t="s">
        <v>1118</v>
      </c>
      <c r="AD15" s="328" t="s">
        <v>730</v>
      </c>
      <c r="AE15" s="352">
        <v>0.2</v>
      </c>
      <c r="AF15" s="353">
        <v>0.05</v>
      </c>
      <c r="AG15" s="334">
        <v>0.05</v>
      </c>
      <c r="AH15" s="334">
        <v>0.05</v>
      </c>
      <c r="AI15" s="356" t="s">
        <v>1040</v>
      </c>
      <c r="AJ15" s="357" t="s">
        <v>1041</v>
      </c>
      <c r="AK15" s="356" t="s">
        <v>1042</v>
      </c>
      <c r="AL15" s="357" t="s">
        <v>1043</v>
      </c>
      <c r="AM15" s="354">
        <v>0.05</v>
      </c>
      <c r="AN15" s="354">
        <v>0.05</v>
      </c>
      <c r="AO15" s="356" t="s">
        <v>1040</v>
      </c>
      <c r="AP15" s="357" t="s">
        <v>1129</v>
      </c>
      <c r="AQ15" s="357" t="s">
        <v>1131</v>
      </c>
      <c r="AR15" s="357" t="s">
        <v>1130</v>
      </c>
      <c r="AS15" s="354">
        <v>0.05</v>
      </c>
      <c r="AT15" s="354">
        <v>0.05</v>
      </c>
      <c r="AU15" s="328" t="s">
        <v>54</v>
      </c>
      <c r="AV15" s="355" t="s">
        <v>1061</v>
      </c>
    </row>
    <row r="16" spans="1:48" ht="79" customHeight="1" x14ac:dyDescent="0.25">
      <c r="A16" s="1395"/>
      <c r="B16" s="1395"/>
      <c r="C16" s="1398"/>
      <c r="D16" s="1399"/>
      <c r="E16" s="1401"/>
      <c r="F16" s="1355"/>
      <c r="G16" s="1355"/>
      <c r="H16" s="1355"/>
      <c r="I16" s="1359"/>
      <c r="J16" s="1360"/>
      <c r="K16" s="1372"/>
      <c r="L16" s="1359"/>
      <c r="M16" s="1346"/>
      <c r="N16" s="1342"/>
      <c r="O16" s="1342"/>
      <c r="P16" s="1342"/>
      <c r="Q16" s="1354"/>
      <c r="R16" s="1354"/>
      <c r="S16" s="1342"/>
      <c r="T16" s="1354"/>
      <c r="U16" s="1354"/>
      <c r="V16" s="1342"/>
      <c r="W16" s="1354"/>
      <c r="X16" s="1354"/>
      <c r="Y16" s="1342"/>
      <c r="Z16" s="1342"/>
      <c r="AA16" s="1342"/>
      <c r="AB16" s="326">
        <v>4</v>
      </c>
      <c r="AC16" s="351" t="s">
        <v>1119</v>
      </c>
      <c r="AD16" s="328" t="s">
        <v>731</v>
      </c>
      <c r="AE16" s="352">
        <v>0.2</v>
      </c>
      <c r="AF16" s="353">
        <v>0.05</v>
      </c>
      <c r="AG16" s="334">
        <v>0.05</v>
      </c>
      <c r="AH16" s="334">
        <v>0</v>
      </c>
      <c r="AI16" s="329"/>
      <c r="AJ16" s="357" t="s">
        <v>1044</v>
      </c>
      <c r="AK16" s="357" t="s">
        <v>1045</v>
      </c>
      <c r="AL16" s="358" t="s">
        <v>1046</v>
      </c>
      <c r="AM16" s="354">
        <v>0.05</v>
      </c>
      <c r="AN16" s="1384"/>
      <c r="AO16" s="1385"/>
      <c r="AP16" s="357"/>
      <c r="AQ16" s="357"/>
      <c r="AR16" s="358"/>
      <c r="AS16" s="354">
        <v>0.05</v>
      </c>
      <c r="AT16" s="354">
        <v>0.05</v>
      </c>
      <c r="AU16" s="328" t="s">
        <v>54</v>
      </c>
      <c r="AV16" s="1332" t="s">
        <v>1061</v>
      </c>
    </row>
    <row r="17" spans="1:48" ht="79" customHeight="1" x14ac:dyDescent="0.25">
      <c r="A17" s="1395"/>
      <c r="B17" s="1395"/>
      <c r="C17" s="1398"/>
      <c r="D17" s="1399"/>
      <c r="E17" s="1401"/>
      <c r="F17" s="1355"/>
      <c r="G17" s="1355"/>
      <c r="H17" s="1355"/>
      <c r="I17" s="1359"/>
      <c r="J17" s="1360"/>
      <c r="K17" s="1372"/>
      <c r="L17" s="1359"/>
      <c r="M17" s="1346"/>
      <c r="N17" s="1342"/>
      <c r="O17" s="1342"/>
      <c r="P17" s="1342"/>
      <c r="Q17" s="1354"/>
      <c r="R17" s="1354"/>
      <c r="S17" s="1342"/>
      <c r="T17" s="1354"/>
      <c r="U17" s="1354"/>
      <c r="V17" s="1342"/>
      <c r="W17" s="1354"/>
      <c r="X17" s="1354"/>
      <c r="Y17" s="1342"/>
      <c r="Z17" s="1342"/>
      <c r="AA17" s="1342"/>
      <c r="AB17" s="326">
        <v>5</v>
      </c>
      <c r="AC17" s="351" t="s">
        <v>689</v>
      </c>
      <c r="AD17" s="328" t="s">
        <v>732</v>
      </c>
      <c r="AE17" s="352">
        <v>0.2</v>
      </c>
      <c r="AF17" s="353">
        <v>0.05</v>
      </c>
      <c r="AG17" s="334">
        <v>0.05</v>
      </c>
      <c r="AH17" s="334">
        <v>0.05</v>
      </c>
      <c r="AI17" s="358" t="s">
        <v>732</v>
      </c>
      <c r="AJ17" s="357" t="s">
        <v>1047</v>
      </c>
      <c r="AK17" s="356" t="s">
        <v>1048</v>
      </c>
      <c r="AL17" s="357" t="s">
        <v>1049</v>
      </c>
      <c r="AM17" s="354">
        <v>0.05</v>
      </c>
      <c r="AN17" s="354">
        <v>0.05</v>
      </c>
      <c r="AO17" s="358" t="s">
        <v>732</v>
      </c>
      <c r="AP17" s="357" t="s">
        <v>1132</v>
      </c>
      <c r="AQ17" s="356" t="s">
        <v>1133</v>
      </c>
      <c r="AR17" s="357" t="s">
        <v>1134</v>
      </c>
      <c r="AS17" s="354">
        <v>0.05</v>
      </c>
      <c r="AT17" s="354">
        <v>0.05</v>
      </c>
      <c r="AU17" s="328" t="s">
        <v>54</v>
      </c>
      <c r="AV17" s="1333"/>
    </row>
    <row r="18" spans="1:48" ht="139.5" customHeight="1" x14ac:dyDescent="0.25">
      <c r="A18" s="1358" t="s">
        <v>21</v>
      </c>
      <c r="B18" s="1358" t="s">
        <v>22</v>
      </c>
      <c r="C18" s="1358" t="s">
        <v>23</v>
      </c>
      <c r="D18" s="1358"/>
      <c r="E18" s="1391">
        <v>2</v>
      </c>
      <c r="F18" s="1358" t="s">
        <v>48</v>
      </c>
      <c r="G18" s="1358" t="s">
        <v>36</v>
      </c>
      <c r="H18" s="1358" t="s">
        <v>37</v>
      </c>
      <c r="I18" s="1373" t="s">
        <v>24</v>
      </c>
      <c r="J18" s="1360">
        <v>0.1</v>
      </c>
      <c r="K18" s="1371" t="s">
        <v>684</v>
      </c>
      <c r="L18" s="1359">
        <v>2019</v>
      </c>
      <c r="M18" s="1353">
        <v>1</v>
      </c>
      <c r="N18" s="1353">
        <v>1</v>
      </c>
      <c r="O18" s="1346" t="s">
        <v>55</v>
      </c>
      <c r="P18" s="1346">
        <v>1</v>
      </c>
      <c r="Q18" s="1355">
        <v>10</v>
      </c>
      <c r="R18" s="1355">
        <v>31</v>
      </c>
      <c r="S18" s="1346">
        <f>Q18/R18</f>
        <v>0.32258064516129031</v>
      </c>
      <c r="T18" s="1355">
        <v>2</v>
      </c>
      <c r="U18" s="1355">
        <v>31</v>
      </c>
      <c r="V18" s="1346">
        <f>T18/U18</f>
        <v>6.4516129032258063E-2</v>
      </c>
      <c r="W18" s="1355">
        <f>Q18+T18</f>
        <v>12</v>
      </c>
      <c r="X18" s="1355">
        <v>31</v>
      </c>
      <c r="Y18" s="1346">
        <f>W18/X18</f>
        <v>0.38709677419354838</v>
      </c>
      <c r="Z18" s="1346">
        <v>1</v>
      </c>
      <c r="AA18" s="1353">
        <v>0.5</v>
      </c>
      <c r="AB18" s="359">
        <v>6</v>
      </c>
      <c r="AC18" s="327" t="s">
        <v>1120</v>
      </c>
      <c r="AD18" s="332" t="s">
        <v>735</v>
      </c>
      <c r="AE18" s="360">
        <v>0.2</v>
      </c>
      <c r="AF18" s="361"/>
      <c r="AG18" s="363">
        <v>0.2</v>
      </c>
      <c r="AH18" s="363">
        <v>0.2</v>
      </c>
      <c r="AI18" s="332" t="s">
        <v>735</v>
      </c>
      <c r="AJ18" s="357" t="s">
        <v>1050</v>
      </c>
      <c r="AK18" s="357" t="s">
        <v>1051</v>
      </c>
      <c r="AL18" s="356" t="s">
        <v>1052</v>
      </c>
      <c r="AM18" s="362">
        <v>0.2</v>
      </c>
      <c r="AN18" s="362">
        <v>0.2</v>
      </c>
      <c r="AO18" s="332" t="s">
        <v>735</v>
      </c>
      <c r="AP18" s="357" t="s">
        <v>1135</v>
      </c>
      <c r="AQ18" s="357" t="s">
        <v>1136</v>
      </c>
      <c r="AR18" s="382" t="s">
        <v>1137</v>
      </c>
      <c r="AS18" s="361"/>
      <c r="AT18" s="361"/>
      <c r="AU18" s="328" t="s">
        <v>54</v>
      </c>
      <c r="AV18" s="1333"/>
    </row>
    <row r="19" spans="1:48" ht="92.25" customHeight="1" x14ac:dyDescent="0.25">
      <c r="A19" s="1358"/>
      <c r="B19" s="1358"/>
      <c r="C19" s="1358"/>
      <c r="D19" s="1358"/>
      <c r="E19" s="1392"/>
      <c r="F19" s="1358"/>
      <c r="G19" s="1358"/>
      <c r="H19" s="1358"/>
      <c r="I19" s="1373"/>
      <c r="J19" s="1360"/>
      <c r="K19" s="1372"/>
      <c r="L19" s="1359"/>
      <c r="M19" s="1373"/>
      <c r="N19" s="1353"/>
      <c r="O19" s="1346"/>
      <c r="P19" s="1346"/>
      <c r="Q19" s="1355"/>
      <c r="R19" s="1355"/>
      <c r="S19" s="1346"/>
      <c r="T19" s="1355"/>
      <c r="U19" s="1355"/>
      <c r="V19" s="1346"/>
      <c r="W19" s="1355"/>
      <c r="X19" s="1355"/>
      <c r="Y19" s="1346"/>
      <c r="Z19" s="1346"/>
      <c r="AA19" s="1353"/>
      <c r="AB19" s="359">
        <v>7</v>
      </c>
      <c r="AC19" s="327" t="s">
        <v>1121</v>
      </c>
      <c r="AD19" s="332" t="s">
        <v>40</v>
      </c>
      <c r="AE19" s="360">
        <v>0.2</v>
      </c>
      <c r="AF19" s="383">
        <v>0.2</v>
      </c>
      <c r="AG19" s="334">
        <v>0.2</v>
      </c>
      <c r="AH19" s="334">
        <v>0.2</v>
      </c>
      <c r="AI19" s="330" t="s">
        <v>40</v>
      </c>
      <c r="AJ19" s="328" t="s">
        <v>1053</v>
      </c>
      <c r="AK19" s="328" t="s">
        <v>1054</v>
      </c>
      <c r="AL19" s="328" t="s">
        <v>1055</v>
      </c>
      <c r="AM19" s="360">
        <v>0.2</v>
      </c>
      <c r="AN19" s="360">
        <v>0.2</v>
      </c>
      <c r="AO19" s="332" t="s">
        <v>40</v>
      </c>
      <c r="AP19" s="357" t="s">
        <v>1138</v>
      </c>
      <c r="AQ19" s="357" t="s">
        <v>1139</v>
      </c>
      <c r="AR19" s="357" t="s">
        <v>1140</v>
      </c>
      <c r="AS19" s="364"/>
      <c r="AT19" s="364"/>
      <c r="AU19" s="328" t="s">
        <v>54</v>
      </c>
      <c r="AV19" s="1333"/>
    </row>
    <row r="20" spans="1:48" ht="41.25" customHeight="1" x14ac:dyDescent="0.25">
      <c r="A20" s="1358"/>
      <c r="B20" s="1358"/>
      <c r="C20" s="1358"/>
      <c r="D20" s="1358"/>
      <c r="E20" s="1392"/>
      <c r="F20" s="1358"/>
      <c r="G20" s="1358"/>
      <c r="H20" s="1358"/>
      <c r="I20" s="1373"/>
      <c r="J20" s="1360"/>
      <c r="K20" s="1372"/>
      <c r="L20" s="1359"/>
      <c r="M20" s="1373"/>
      <c r="N20" s="1353"/>
      <c r="O20" s="1346"/>
      <c r="P20" s="1346"/>
      <c r="Q20" s="1355"/>
      <c r="R20" s="1355"/>
      <c r="S20" s="1346"/>
      <c r="T20" s="1355"/>
      <c r="U20" s="1355"/>
      <c r="V20" s="1346"/>
      <c r="W20" s="1355"/>
      <c r="X20" s="1355"/>
      <c r="Y20" s="1346"/>
      <c r="Z20" s="1346"/>
      <c r="AA20" s="1353"/>
      <c r="AB20" s="359">
        <v>8</v>
      </c>
      <c r="AC20" s="327" t="s">
        <v>1122</v>
      </c>
      <c r="AD20" s="365" t="s">
        <v>43</v>
      </c>
      <c r="AE20" s="384">
        <v>0.3</v>
      </c>
      <c r="AF20" s="361"/>
      <c r="AG20" s="1383" t="s">
        <v>1056</v>
      </c>
      <c r="AH20" s="1384"/>
      <c r="AI20" s="1385"/>
      <c r="AJ20" s="358"/>
      <c r="AK20" s="358"/>
      <c r="AL20" s="358"/>
      <c r="AM20" s="362">
        <v>0.15</v>
      </c>
      <c r="AN20" s="362">
        <v>0.15</v>
      </c>
      <c r="AO20" s="367" t="s">
        <v>1144</v>
      </c>
      <c r="AP20" s="357" t="s">
        <v>1141</v>
      </c>
      <c r="AQ20" s="357" t="s">
        <v>1142</v>
      </c>
      <c r="AR20" s="357" t="s">
        <v>1143</v>
      </c>
      <c r="AS20" s="366"/>
      <c r="AT20" s="367">
        <v>0.15</v>
      </c>
      <c r="AU20" s="328" t="s">
        <v>54</v>
      </c>
      <c r="AV20" s="1333"/>
    </row>
    <row r="21" spans="1:48" ht="61.5" customHeight="1" x14ac:dyDescent="0.25">
      <c r="A21" s="1358"/>
      <c r="B21" s="1358"/>
      <c r="C21" s="1358"/>
      <c r="D21" s="1358"/>
      <c r="E21" s="1392"/>
      <c r="F21" s="1358"/>
      <c r="G21" s="1358"/>
      <c r="H21" s="1358"/>
      <c r="I21" s="1373"/>
      <c r="J21" s="1360"/>
      <c r="K21" s="1372"/>
      <c r="L21" s="1359"/>
      <c r="M21" s="1373"/>
      <c r="N21" s="1353"/>
      <c r="O21" s="1346"/>
      <c r="P21" s="1346"/>
      <c r="Q21" s="1355"/>
      <c r="R21" s="1355"/>
      <c r="S21" s="1346"/>
      <c r="T21" s="1355"/>
      <c r="U21" s="1355"/>
      <c r="V21" s="1346"/>
      <c r="W21" s="1355"/>
      <c r="X21" s="1355"/>
      <c r="Y21" s="1346"/>
      <c r="Z21" s="1346"/>
      <c r="AA21" s="1353"/>
      <c r="AB21" s="359">
        <v>9</v>
      </c>
      <c r="AC21" s="327" t="s">
        <v>1123</v>
      </c>
      <c r="AD21" s="365" t="s">
        <v>41</v>
      </c>
      <c r="AE21" s="360">
        <v>0.3</v>
      </c>
      <c r="AF21" s="368">
        <v>7.4999999999999997E-2</v>
      </c>
      <c r="AG21" s="333" t="s">
        <v>1060</v>
      </c>
      <c r="AH21" s="333" t="s">
        <v>1060</v>
      </c>
      <c r="AI21" s="331" t="s">
        <v>41</v>
      </c>
      <c r="AJ21" s="356" t="s">
        <v>1057</v>
      </c>
      <c r="AK21" s="356" t="s">
        <v>1058</v>
      </c>
      <c r="AL21" s="356" t="s">
        <v>1059</v>
      </c>
      <c r="AM21" s="361" t="s">
        <v>736</v>
      </c>
      <c r="AN21" s="361" t="s">
        <v>736</v>
      </c>
      <c r="AO21" s="330" t="s">
        <v>1145</v>
      </c>
      <c r="AP21" s="357" t="s">
        <v>1146</v>
      </c>
      <c r="AQ21" s="357" t="s">
        <v>1147</v>
      </c>
      <c r="AR21" s="357" t="s">
        <v>1148</v>
      </c>
      <c r="AS21" s="369">
        <v>7.4999999999999997E-2</v>
      </c>
      <c r="AT21" s="369">
        <v>7.4999999999999997E-2</v>
      </c>
      <c r="AU21" s="328" t="s">
        <v>54</v>
      </c>
      <c r="AV21" s="1333"/>
    </row>
    <row r="22" spans="1:48" ht="61" customHeight="1" x14ac:dyDescent="0.25">
      <c r="A22" s="1358"/>
      <c r="B22" s="1358"/>
      <c r="C22" s="1358"/>
      <c r="D22" s="1358"/>
      <c r="E22" s="1393">
        <v>3</v>
      </c>
      <c r="F22" s="1390" t="s">
        <v>47</v>
      </c>
      <c r="G22" s="1358" t="s">
        <v>38</v>
      </c>
      <c r="H22" s="1358" t="s">
        <v>39</v>
      </c>
      <c r="I22" s="1373" t="s">
        <v>24</v>
      </c>
      <c r="J22" s="1441">
        <v>0</v>
      </c>
      <c r="K22" s="1371" t="s">
        <v>685</v>
      </c>
      <c r="L22" s="1441">
        <v>2019</v>
      </c>
      <c r="M22" s="1342">
        <v>0.25</v>
      </c>
      <c r="N22" s="1342">
        <v>0.25</v>
      </c>
      <c r="O22" s="1342" t="s">
        <v>56</v>
      </c>
      <c r="P22" s="1342">
        <v>1</v>
      </c>
      <c r="Q22" s="1354">
        <v>1</v>
      </c>
      <c r="R22" s="1354">
        <v>4</v>
      </c>
      <c r="S22" s="1342">
        <f>Q22/R22</f>
        <v>0.25</v>
      </c>
      <c r="T22" s="1354">
        <v>1</v>
      </c>
      <c r="U22" s="1354">
        <v>4</v>
      </c>
      <c r="V22" s="1342">
        <f>T22/U22</f>
        <v>0.25</v>
      </c>
      <c r="W22" s="1354">
        <v>2</v>
      </c>
      <c r="X22" s="1354">
        <v>4</v>
      </c>
      <c r="Y22" s="1342">
        <f>W22/X22</f>
        <v>0.5</v>
      </c>
      <c r="Z22" s="1342">
        <v>1</v>
      </c>
      <c r="AA22" s="1342">
        <v>0.5</v>
      </c>
      <c r="AB22" s="613">
        <v>10</v>
      </c>
      <c r="AC22" s="619" t="s">
        <v>1124</v>
      </c>
      <c r="AD22" s="365" t="s">
        <v>44</v>
      </c>
      <c r="AE22" s="360">
        <v>0.5</v>
      </c>
      <c r="AF22" s="361"/>
      <c r="AG22" s="1339" t="s">
        <v>1056</v>
      </c>
      <c r="AH22" s="1340"/>
      <c r="AI22" s="1341"/>
      <c r="AJ22" s="358"/>
      <c r="AK22" s="358"/>
      <c r="AL22" s="358"/>
      <c r="AM22" s="362">
        <v>0.25</v>
      </c>
      <c r="AN22" s="362">
        <v>0.25</v>
      </c>
      <c r="AO22" s="330" t="s">
        <v>1238</v>
      </c>
      <c r="AP22" s="618" t="s">
        <v>1239</v>
      </c>
      <c r="AQ22" s="357" t="s">
        <v>1240</v>
      </c>
      <c r="AR22" s="356" t="s">
        <v>1241</v>
      </c>
      <c r="AS22" s="361"/>
      <c r="AT22" s="362">
        <v>0.25</v>
      </c>
      <c r="AU22" s="328" t="s">
        <v>54</v>
      </c>
      <c r="AV22" s="1333"/>
    </row>
    <row r="23" spans="1:48" ht="61" customHeight="1" x14ac:dyDescent="0.25">
      <c r="A23" s="1358"/>
      <c r="B23" s="1358"/>
      <c r="C23" s="1358"/>
      <c r="D23" s="1358"/>
      <c r="E23" s="1393"/>
      <c r="F23" s="1390"/>
      <c r="G23" s="1358"/>
      <c r="H23" s="1358"/>
      <c r="I23" s="1373"/>
      <c r="J23" s="1441"/>
      <c r="K23" s="1441"/>
      <c r="L23" s="1441"/>
      <c r="M23" s="1354"/>
      <c r="N23" s="1342"/>
      <c r="O23" s="1342"/>
      <c r="P23" s="1342"/>
      <c r="Q23" s="1354"/>
      <c r="R23" s="1354"/>
      <c r="S23" s="1342"/>
      <c r="T23" s="1354"/>
      <c r="U23" s="1354"/>
      <c r="V23" s="1342"/>
      <c r="W23" s="1354"/>
      <c r="X23" s="1354"/>
      <c r="Y23" s="1342"/>
      <c r="Z23" s="1342"/>
      <c r="AA23" s="1342"/>
      <c r="AB23" s="613">
        <v>11</v>
      </c>
      <c r="AC23" s="619" t="s">
        <v>1125</v>
      </c>
      <c r="AD23" s="365" t="s">
        <v>45</v>
      </c>
      <c r="AE23" s="360">
        <v>0.25</v>
      </c>
      <c r="AF23" s="361"/>
      <c r="AG23" s="1339" t="s">
        <v>1056</v>
      </c>
      <c r="AH23" s="1340"/>
      <c r="AI23" s="1341"/>
      <c r="AJ23" s="358"/>
      <c r="AK23" s="358"/>
      <c r="AL23" s="358"/>
      <c r="AM23" s="369">
        <v>0.17499999999999999</v>
      </c>
      <c r="AN23" s="369">
        <v>0.17499999999999999</v>
      </c>
      <c r="AO23" s="617" t="s">
        <v>1238</v>
      </c>
      <c r="AP23" s="618" t="s">
        <v>1239</v>
      </c>
      <c r="AQ23" s="357" t="s">
        <v>1240</v>
      </c>
      <c r="AR23" s="356" t="s">
        <v>1241</v>
      </c>
      <c r="AS23" s="361"/>
      <c r="AT23" s="369">
        <v>0.17499999999999999</v>
      </c>
      <c r="AU23" s="328" t="s">
        <v>54</v>
      </c>
      <c r="AV23" s="1333"/>
    </row>
    <row r="24" spans="1:48" ht="61" customHeight="1" x14ac:dyDescent="0.25">
      <c r="A24" s="1358"/>
      <c r="B24" s="1358"/>
      <c r="C24" s="1358"/>
      <c r="D24" s="1358"/>
      <c r="E24" s="1393"/>
      <c r="F24" s="1390"/>
      <c r="G24" s="1358"/>
      <c r="H24" s="1358"/>
      <c r="I24" s="1373"/>
      <c r="J24" s="1441"/>
      <c r="K24" s="1441"/>
      <c r="L24" s="1441"/>
      <c r="M24" s="1354"/>
      <c r="N24" s="1342"/>
      <c r="O24" s="1342"/>
      <c r="P24" s="1342"/>
      <c r="Q24" s="1354"/>
      <c r="R24" s="1354"/>
      <c r="S24" s="1342"/>
      <c r="T24" s="1354"/>
      <c r="U24" s="1354"/>
      <c r="V24" s="1342"/>
      <c r="W24" s="1354"/>
      <c r="X24" s="1354"/>
      <c r="Y24" s="1342"/>
      <c r="Z24" s="1342"/>
      <c r="AA24" s="1342"/>
      <c r="AB24" s="613">
        <v>12</v>
      </c>
      <c r="AC24" s="619" t="s">
        <v>1126</v>
      </c>
      <c r="AD24" s="365" t="s">
        <v>46</v>
      </c>
      <c r="AE24" s="360">
        <v>0.25</v>
      </c>
      <c r="AF24" s="368">
        <v>0.17499999999999999</v>
      </c>
      <c r="AG24" s="329" t="s">
        <v>670</v>
      </c>
      <c r="AH24" s="329" t="s">
        <v>670</v>
      </c>
      <c r="AI24" s="365" t="s">
        <v>46</v>
      </c>
      <c r="AJ24" s="329"/>
      <c r="AK24" s="329"/>
      <c r="AL24" s="329"/>
      <c r="AM24" s="369">
        <v>6.25E-2</v>
      </c>
      <c r="AN24" s="722">
        <v>6.25E-2</v>
      </c>
      <c r="AO24" s="617" t="s">
        <v>1238</v>
      </c>
      <c r="AP24" s="618" t="s">
        <v>1239</v>
      </c>
      <c r="AQ24" s="357" t="s">
        <v>1240</v>
      </c>
      <c r="AR24" s="356" t="s">
        <v>1241</v>
      </c>
      <c r="AS24" s="369">
        <v>0.17499999999999999</v>
      </c>
      <c r="AT24" s="361"/>
      <c r="AU24" s="328" t="s">
        <v>54</v>
      </c>
      <c r="AV24" s="1334"/>
    </row>
    <row r="25" spans="1:48" x14ac:dyDescent="0.25">
      <c r="E25" s="324"/>
      <c r="K25" s="324"/>
      <c r="AB25" s="370"/>
    </row>
    <row r="26" spans="1:48" ht="54" customHeight="1" x14ac:dyDescent="0.25">
      <c r="E26" s="324"/>
      <c r="K26" s="324"/>
      <c r="AB26" s="370"/>
    </row>
    <row r="27" spans="1:48" x14ac:dyDescent="0.25">
      <c r="E27" s="324"/>
      <c r="K27" s="324"/>
      <c r="AB27" s="370"/>
    </row>
    <row r="28" spans="1:48" x14ac:dyDescent="0.25">
      <c r="E28" s="324"/>
      <c r="K28" s="324"/>
      <c r="AB28" s="370"/>
    </row>
    <row r="29" spans="1:48" ht="76.5" customHeight="1" x14ac:dyDescent="0.25">
      <c r="E29" s="324"/>
      <c r="K29" s="324"/>
      <c r="AB29" s="370"/>
    </row>
    <row r="30" spans="1:48" x14ac:dyDescent="0.25">
      <c r="E30" s="324"/>
      <c r="K30" s="324"/>
      <c r="AB30" s="370"/>
    </row>
    <row r="31" spans="1:48" ht="95.25" customHeight="1" x14ac:dyDescent="0.25">
      <c r="E31" s="324"/>
      <c r="K31" s="324"/>
      <c r="AB31" s="370"/>
    </row>
    <row r="32" spans="1:48" ht="22.5" customHeight="1" x14ac:dyDescent="0.25">
      <c r="E32" s="324"/>
      <c r="K32" s="324"/>
      <c r="AB32" s="370"/>
    </row>
    <row r="33" spans="5:28" x14ac:dyDescent="0.25">
      <c r="E33" s="324"/>
      <c r="K33" s="324"/>
      <c r="AB33" s="370"/>
    </row>
    <row r="34" spans="5:28" x14ac:dyDescent="0.25">
      <c r="E34" s="324"/>
      <c r="K34" s="324"/>
      <c r="AB34" s="370"/>
    </row>
    <row r="35" spans="5:28" x14ac:dyDescent="0.25">
      <c r="E35" s="324"/>
      <c r="K35" s="324"/>
      <c r="AB35" s="370"/>
    </row>
    <row r="36" spans="5:28" x14ac:dyDescent="0.25">
      <c r="E36" s="324"/>
      <c r="K36" s="324"/>
      <c r="AB36" s="370"/>
    </row>
    <row r="37" spans="5:28" x14ac:dyDescent="0.25">
      <c r="E37" s="324"/>
      <c r="K37" s="324"/>
      <c r="AB37" s="370"/>
    </row>
    <row r="38" spans="5:28" ht="47.25" customHeight="1" x14ac:dyDescent="0.25">
      <c r="E38" s="324"/>
      <c r="K38" s="324"/>
      <c r="AB38" s="370"/>
    </row>
    <row r="39" spans="5:28" ht="25.5" customHeight="1" x14ac:dyDescent="0.25">
      <c r="E39" s="324"/>
      <c r="K39" s="324"/>
      <c r="AB39" s="370"/>
    </row>
    <row r="40" spans="5:28" x14ac:dyDescent="0.25">
      <c r="E40" s="324"/>
      <c r="K40" s="324"/>
      <c r="AB40" s="370"/>
    </row>
    <row r="41" spans="5:28" x14ac:dyDescent="0.25">
      <c r="E41" s="324"/>
      <c r="K41" s="324"/>
      <c r="AB41" s="370"/>
    </row>
    <row r="42" spans="5:28" x14ac:dyDescent="0.25">
      <c r="E42" s="324"/>
      <c r="K42" s="324"/>
      <c r="AB42" s="370"/>
    </row>
    <row r="43" spans="5:28" ht="33" customHeight="1" x14ac:dyDescent="0.25">
      <c r="E43" s="324"/>
      <c r="K43" s="324"/>
      <c r="AB43" s="370"/>
    </row>
    <row r="44" spans="5:28" ht="33" customHeight="1" x14ac:dyDescent="0.25">
      <c r="E44" s="324"/>
      <c r="K44" s="324"/>
      <c r="AB44" s="370"/>
    </row>
    <row r="45" spans="5:28" ht="32.25" customHeight="1" x14ac:dyDescent="0.25">
      <c r="E45" s="324"/>
      <c r="K45" s="324"/>
      <c r="AB45" s="370"/>
    </row>
    <row r="46" spans="5:28" ht="30.75" customHeight="1" x14ac:dyDescent="0.25">
      <c r="E46" s="324"/>
      <c r="K46" s="324"/>
      <c r="AB46" s="370"/>
    </row>
    <row r="47" spans="5:28" ht="49.5" customHeight="1" x14ac:dyDescent="0.25">
      <c r="E47" s="324"/>
      <c r="K47" s="324"/>
      <c r="AB47" s="370"/>
    </row>
    <row r="48" spans="5:28" ht="30.75" customHeight="1" x14ac:dyDescent="0.25">
      <c r="E48" s="324"/>
      <c r="K48" s="324"/>
      <c r="AB48" s="370"/>
    </row>
    <row r="49" spans="5:48" x14ac:dyDescent="0.25">
      <c r="E49" s="324"/>
      <c r="K49" s="324"/>
      <c r="AB49" s="370"/>
    </row>
    <row r="50" spans="5:48" ht="32.25" customHeight="1" x14ac:dyDescent="0.25">
      <c r="E50" s="324"/>
      <c r="K50" s="324"/>
      <c r="AB50" s="370"/>
    </row>
    <row r="51" spans="5:48" ht="32.25" customHeight="1" x14ac:dyDescent="0.25">
      <c r="E51" s="324"/>
      <c r="K51" s="324"/>
      <c r="AB51" s="370"/>
    </row>
    <row r="52" spans="5:48" ht="32.25" customHeight="1" x14ac:dyDescent="0.25">
      <c r="E52" s="324"/>
      <c r="K52" s="324"/>
      <c r="AB52" s="370"/>
    </row>
    <row r="53" spans="5:48" ht="93.75" customHeight="1" x14ac:dyDescent="0.25">
      <c r="E53" s="324"/>
      <c r="K53" s="324"/>
      <c r="AB53" s="370"/>
    </row>
    <row r="54" spans="5:48" ht="33.75" customHeight="1" x14ac:dyDescent="0.25">
      <c r="E54" s="324"/>
      <c r="K54" s="324"/>
      <c r="AB54" s="370"/>
    </row>
    <row r="55" spans="5:48" x14ac:dyDescent="0.25">
      <c r="E55" s="324"/>
      <c r="K55" s="324"/>
      <c r="AB55" s="370"/>
    </row>
    <row r="56" spans="5:48" x14ac:dyDescent="0.25">
      <c r="E56" s="324"/>
      <c r="K56" s="324"/>
      <c r="AB56" s="370"/>
    </row>
    <row r="57" spans="5:48" ht="22.5" customHeight="1" x14ac:dyDescent="0.25">
      <c r="E57" s="324"/>
      <c r="K57" s="324"/>
      <c r="AB57" s="370"/>
    </row>
    <row r="58" spans="5:48" x14ac:dyDescent="0.25">
      <c r="E58" s="324"/>
      <c r="K58" s="324"/>
      <c r="AB58" s="370"/>
    </row>
    <row r="59" spans="5:48" ht="49.5" customHeight="1" x14ac:dyDescent="0.25">
      <c r="E59" s="324"/>
      <c r="K59" s="324"/>
      <c r="AB59" s="370"/>
    </row>
    <row r="60" spans="5:48" ht="78.75" customHeight="1" x14ac:dyDescent="0.25">
      <c r="E60" s="324"/>
      <c r="K60" s="324"/>
      <c r="AB60" s="370"/>
      <c r="AU60" s="370"/>
    </row>
    <row r="61" spans="5:48" x14ac:dyDescent="0.25">
      <c r="E61" s="324"/>
      <c r="K61" s="324"/>
      <c r="AB61" s="370"/>
      <c r="AU61" s="370"/>
    </row>
    <row r="62" spans="5:48" s="370" customFormat="1" ht="11.25" customHeight="1" x14ac:dyDescent="0.2">
      <c r="AC62" s="371"/>
      <c r="AV62" s="372"/>
    </row>
    <row r="63" spans="5:48" s="370" customFormat="1" x14ac:dyDescent="0.2">
      <c r="AC63" s="371"/>
      <c r="AV63" s="372"/>
    </row>
    <row r="64" spans="5:48" s="370" customFormat="1" x14ac:dyDescent="0.2">
      <c r="AC64" s="371"/>
      <c r="AV64" s="372"/>
    </row>
    <row r="65" spans="5:48" s="370" customFormat="1" ht="22.5" customHeight="1" x14ac:dyDescent="0.2">
      <c r="AC65" s="371"/>
      <c r="AV65" s="372"/>
    </row>
    <row r="66" spans="5:48" s="370" customFormat="1" x14ac:dyDescent="0.25">
      <c r="AC66" s="371"/>
      <c r="AU66" s="324"/>
      <c r="AV66" s="372"/>
    </row>
    <row r="67" spans="5:48" s="370" customFormat="1" ht="31.5" customHeight="1" x14ac:dyDescent="0.25">
      <c r="AC67" s="371"/>
      <c r="AU67" s="324"/>
      <c r="AV67" s="372"/>
    </row>
    <row r="68" spans="5:48" ht="22.5" customHeight="1" x14ac:dyDescent="0.25">
      <c r="E68" s="324"/>
      <c r="K68" s="324"/>
      <c r="AB68" s="370"/>
    </row>
    <row r="69" spans="5:48" x14ac:dyDescent="0.25">
      <c r="E69" s="324"/>
      <c r="K69" s="324"/>
      <c r="AB69" s="370"/>
    </row>
    <row r="70" spans="5:48" x14ac:dyDescent="0.25">
      <c r="E70" s="324"/>
      <c r="K70" s="324"/>
      <c r="AB70" s="370"/>
    </row>
    <row r="71" spans="5:48" ht="22.5" customHeight="1" x14ac:dyDescent="0.25">
      <c r="E71" s="324"/>
      <c r="K71" s="324"/>
      <c r="AB71" s="370"/>
    </row>
    <row r="72" spans="5:48" x14ac:dyDescent="0.25">
      <c r="E72" s="324"/>
      <c r="K72" s="324"/>
      <c r="AB72" s="370"/>
    </row>
    <row r="73" spans="5:48" x14ac:dyDescent="0.25">
      <c r="E73" s="324"/>
      <c r="K73" s="324"/>
      <c r="AB73" s="370"/>
    </row>
    <row r="74" spans="5:48" ht="22.5" customHeight="1" x14ac:dyDescent="0.25">
      <c r="E74" s="324"/>
      <c r="K74" s="324"/>
      <c r="AB74" s="370"/>
    </row>
    <row r="75" spans="5:48" x14ac:dyDescent="0.25">
      <c r="E75" s="324"/>
      <c r="K75" s="324"/>
      <c r="AB75" s="370"/>
    </row>
    <row r="76" spans="5:48" x14ac:dyDescent="0.25">
      <c r="E76" s="324"/>
      <c r="K76" s="324"/>
      <c r="AB76" s="370"/>
    </row>
    <row r="77" spans="5:48" x14ac:dyDescent="0.25">
      <c r="E77" s="324"/>
      <c r="K77" s="324"/>
      <c r="AB77" s="370"/>
    </row>
    <row r="78" spans="5:48" x14ac:dyDescent="0.25">
      <c r="E78" s="324"/>
      <c r="K78" s="324"/>
      <c r="AB78" s="370"/>
    </row>
    <row r="79" spans="5:48" x14ac:dyDescent="0.25">
      <c r="E79" s="324"/>
      <c r="K79" s="324"/>
      <c r="AB79" s="370"/>
    </row>
    <row r="80" spans="5:48" x14ac:dyDescent="0.25">
      <c r="E80" s="324"/>
      <c r="K80" s="324"/>
      <c r="AB80" s="370"/>
    </row>
    <row r="81" spans="5:28" ht="22.5" customHeight="1" x14ac:dyDescent="0.25">
      <c r="E81" s="324"/>
      <c r="K81" s="324"/>
      <c r="AB81" s="370"/>
    </row>
    <row r="82" spans="5:28" x14ac:dyDescent="0.25">
      <c r="E82" s="324"/>
      <c r="K82" s="324"/>
      <c r="AB82" s="370"/>
    </row>
    <row r="83" spans="5:28" x14ac:dyDescent="0.25">
      <c r="E83" s="324"/>
      <c r="K83" s="324"/>
      <c r="AB83" s="370"/>
    </row>
    <row r="84" spans="5:28" ht="22.5" customHeight="1" x14ac:dyDescent="0.25">
      <c r="E84" s="324"/>
      <c r="K84" s="324"/>
      <c r="AB84" s="370"/>
    </row>
    <row r="85" spans="5:28" x14ac:dyDescent="0.25">
      <c r="E85" s="324"/>
      <c r="K85" s="324"/>
      <c r="AB85" s="370"/>
    </row>
    <row r="86" spans="5:28" x14ac:dyDescent="0.25">
      <c r="E86" s="324"/>
      <c r="K86" s="324"/>
      <c r="AB86" s="370"/>
    </row>
    <row r="87" spans="5:28" ht="11.25" customHeight="1" x14ac:dyDescent="0.25">
      <c r="E87" s="324"/>
      <c r="K87" s="324"/>
      <c r="AB87" s="370"/>
    </row>
    <row r="88" spans="5:28" x14ac:dyDescent="0.25">
      <c r="E88" s="324"/>
      <c r="K88" s="324"/>
      <c r="AB88" s="370"/>
    </row>
    <row r="89" spans="5:28" x14ac:dyDescent="0.25">
      <c r="E89" s="324"/>
      <c r="K89" s="324"/>
      <c r="AB89" s="370"/>
    </row>
    <row r="90" spans="5:28" ht="11.25" customHeight="1" x14ac:dyDescent="0.25">
      <c r="E90" s="324"/>
      <c r="K90" s="324"/>
      <c r="AB90" s="370"/>
    </row>
    <row r="91" spans="5:28" x14ac:dyDescent="0.25">
      <c r="E91" s="324"/>
      <c r="K91" s="324"/>
      <c r="AB91" s="370"/>
    </row>
    <row r="92" spans="5:28" x14ac:dyDescent="0.25">
      <c r="E92" s="324"/>
      <c r="K92" s="324"/>
      <c r="AB92" s="370"/>
    </row>
    <row r="93" spans="5:28" ht="11.25" customHeight="1" x14ac:dyDescent="0.25">
      <c r="E93" s="324"/>
      <c r="K93" s="324"/>
      <c r="AB93" s="370"/>
    </row>
    <row r="94" spans="5:28" x14ac:dyDescent="0.25">
      <c r="E94" s="324"/>
      <c r="K94" s="324"/>
      <c r="AB94" s="370"/>
    </row>
    <row r="95" spans="5:28" x14ac:dyDescent="0.25">
      <c r="E95" s="324"/>
      <c r="K95" s="324"/>
      <c r="AB95" s="370"/>
    </row>
    <row r="96" spans="5:28" x14ac:dyDescent="0.25">
      <c r="E96" s="324"/>
      <c r="K96" s="324"/>
      <c r="AB96" s="370"/>
    </row>
    <row r="97" spans="5:48" ht="82.5" customHeight="1" x14ac:dyDescent="0.25">
      <c r="E97" s="324"/>
      <c r="K97" s="324"/>
      <c r="AB97" s="370"/>
      <c r="AU97" s="373"/>
      <c r="AV97" s="374"/>
    </row>
    <row r="98" spans="5:48" ht="138.75" customHeight="1" x14ac:dyDescent="0.25">
      <c r="E98" s="324"/>
      <c r="K98" s="324"/>
      <c r="AB98" s="370"/>
      <c r="AU98" s="373"/>
      <c r="AV98" s="374"/>
    </row>
    <row r="99" spans="5:48" s="373" customFormat="1" ht="22.5" customHeight="1" x14ac:dyDescent="0.2">
      <c r="AC99" s="375"/>
      <c r="AV99" s="374"/>
    </row>
    <row r="100" spans="5:48" s="373" customFormat="1" x14ac:dyDescent="0.2">
      <c r="AC100" s="375"/>
      <c r="AV100" s="374"/>
    </row>
    <row r="101" spans="5:48" s="373" customFormat="1" x14ac:dyDescent="0.2">
      <c r="AC101" s="375"/>
      <c r="AV101" s="374"/>
    </row>
    <row r="102" spans="5:48" s="373" customFormat="1" x14ac:dyDescent="0.2">
      <c r="AC102" s="375"/>
      <c r="AV102" s="374"/>
    </row>
    <row r="103" spans="5:48" s="373" customFormat="1" x14ac:dyDescent="0.2">
      <c r="AC103" s="375"/>
      <c r="AV103" s="374"/>
    </row>
    <row r="104" spans="5:48" s="373" customFormat="1" x14ac:dyDescent="0.25">
      <c r="AC104" s="375"/>
      <c r="AU104" s="324"/>
      <c r="AV104" s="372"/>
    </row>
    <row r="105" spans="5:48" s="373" customFormat="1" x14ac:dyDescent="0.25">
      <c r="AC105" s="375"/>
      <c r="AU105" s="324"/>
      <c r="AV105" s="372"/>
    </row>
    <row r="106" spans="5:48" ht="114.75" customHeight="1" x14ac:dyDescent="0.25">
      <c r="E106" s="324"/>
      <c r="K106" s="324"/>
      <c r="AB106" s="370"/>
    </row>
    <row r="107" spans="5:48" ht="49.5" customHeight="1" x14ac:dyDescent="0.25">
      <c r="E107" s="324"/>
      <c r="K107" s="324"/>
      <c r="AB107" s="370"/>
    </row>
    <row r="108" spans="5:48" x14ac:dyDescent="0.25">
      <c r="E108" s="324"/>
      <c r="K108" s="324"/>
      <c r="AB108" s="370"/>
    </row>
    <row r="109" spans="5:48" ht="63" customHeight="1" x14ac:dyDescent="0.25">
      <c r="E109" s="324"/>
      <c r="K109" s="324"/>
      <c r="AB109" s="370"/>
    </row>
    <row r="110" spans="5:48" x14ac:dyDescent="0.25">
      <c r="E110" s="324"/>
      <c r="K110" s="324"/>
      <c r="AB110" s="370"/>
    </row>
    <row r="111" spans="5:48" x14ac:dyDescent="0.25">
      <c r="E111" s="324"/>
      <c r="K111" s="324"/>
      <c r="AB111" s="370"/>
    </row>
    <row r="112" spans="5:48" x14ac:dyDescent="0.25">
      <c r="E112" s="324"/>
      <c r="K112" s="324"/>
      <c r="AB112" s="370"/>
    </row>
    <row r="113" spans="5:28" x14ac:dyDescent="0.25">
      <c r="E113" s="324"/>
      <c r="K113" s="324"/>
      <c r="AB113" s="370"/>
    </row>
  </sheetData>
  <mergeCells count="132">
    <mergeCell ref="U22:U24"/>
    <mergeCell ref="V22:V24"/>
    <mergeCell ref="AP10:AP12"/>
    <mergeCell ref="AQ10:AQ12"/>
    <mergeCell ref="W10:Y11"/>
    <mergeCell ref="W13:W17"/>
    <mergeCell ref="X13:X17"/>
    <mergeCell ref="Y13:Y17"/>
    <mergeCell ref="W18:W21"/>
    <mergeCell ref="X18:X21"/>
    <mergeCell ref="Y18:Y21"/>
    <mergeCell ref="AA10:AA12"/>
    <mergeCell ref="AM10:AM12"/>
    <mergeCell ref="A4:AV4"/>
    <mergeCell ref="A3:AV3"/>
    <mergeCell ref="A2:AV2"/>
    <mergeCell ref="A1:AV1"/>
    <mergeCell ref="I22:I24"/>
    <mergeCell ref="G13:G17"/>
    <mergeCell ref="A6:D6"/>
    <mergeCell ref="A7:D7"/>
    <mergeCell ref="A8:D8"/>
    <mergeCell ref="G11:G12"/>
    <mergeCell ref="H11:H12"/>
    <mergeCell ref="I11:I12"/>
    <mergeCell ref="G10:L10"/>
    <mergeCell ref="A10:A12"/>
    <mergeCell ref="B10:B12"/>
    <mergeCell ref="C10:D12"/>
    <mergeCell ref="E10:E12"/>
    <mergeCell ref="F10:F12"/>
    <mergeCell ref="F6:AV6"/>
    <mergeCell ref="F7:AV7"/>
    <mergeCell ref="J22:J24"/>
    <mergeCell ref="K22:K24"/>
    <mergeCell ref="L22:L24"/>
    <mergeCell ref="AN16:AO16"/>
    <mergeCell ref="A5:D5"/>
    <mergeCell ref="M10:M12"/>
    <mergeCell ref="C18:D24"/>
    <mergeCell ref="H22:H24"/>
    <mergeCell ref="A18:A24"/>
    <mergeCell ref="B18:B24"/>
    <mergeCell ref="F22:F24"/>
    <mergeCell ref="G22:G24"/>
    <mergeCell ref="E18:E21"/>
    <mergeCell ref="E22:E24"/>
    <mergeCell ref="A13:A17"/>
    <mergeCell ref="B13:B17"/>
    <mergeCell ref="C13:D17"/>
    <mergeCell ref="E13:E17"/>
    <mergeCell ref="F5:AV5"/>
    <mergeCell ref="I18:I21"/>
    <mergeCell ref="J11:L11"/>
    <mergeCell ref="F8:AV8"/>
    <mergeCell ref="O10:O12"/>
    <mergeCell ref="AF10:AF12"/>
    <mergeCell ref="AT10:AT12"/>
    <mergeCell ref="F18:F21"/>
    <mergeCell ref="G18:G21"/>
    <mergeCell ref="AR10:AR12"/>
    <mergeCell ref="AS10:AS12"/>
    <mergeCell ref="J18:J21"/>
    <mergeCell ref="K18:K21"/>
    <mergeCell ref="L18:L21"/>
    <mergeCell ref="M18:M21"/>
    <mergeCell ref="AE10:AE12"/>
    <mergeCell ref="AC10:AC12"/>
    <mergeCell ref="N18:N21"/>
    <mergeCell ref="K13:K17"/>
    <mergeCell ref="L13:L17"/>
    <mergeCell ref="M13:M17"/>
    <mergeCell ref="O13:O17"/>
    <mergeCell ref="AG10:AG12"/>
    <mergeCell ref="AH10:AH12"/>
    <mergeCell ref="AI10:AI12"/>
    <mergeCell ref="AG20:AI20"/>
    <mergeCell ref="AJ10:AJ12"/>
    <mergeCell ref="AK10:AK12"/>
    <mergeCell ref="AL10:AL12"/>
    <mergeCell ref="AN10:AN12"/>
    <mergeCell ref="AO10:AO12"/>
    <mergeCell ref="S18:S21"/>
    <mergeCell ref="V18:V21"/>
    <mergeCell ref="Q22:Q24"/>
    <mergeCell ref="R22:R24"/>
    <mergeCell ref="S22:S24"/>
    <mergeCell ref="Z10:Z12"/>
    <mergeCell ref="Z18:Z21"/>
    <mergeCell ref="F13:F17"/>
    <mergeCell ref="H18:H21"/>
    <mergeCell ref="H13:H17"/>
    <mergeCell ref="I13:I17"/>
    <mergeCell ref="J13:J17"/>
    <mergeCell ref="N10:N12"/>
    <mergeCell ref="M22:M24"/>
    <mergeCell ref="W22:W24"/>
    <mergeCell ref="X22:X24"/>
    <mergeCell ref="Y22:Y24"/>
    <mergeCell ref="Q10:S11"/>
    <mergeCell ref="T10:V11"/>
    <mergeCell ref="T13:T17"/>
    <mergeCell ref="U13:U17"/>
    <mergeCell ref="V13:V17"/>
    <mergeCell ref="T18:T21"/>
    <mergeCell ref="U18:U21"/>
    <mergeCell ref="Z22:Z24"/>
    <mergeCell ref="T22:T24"/>
    <mergeCell ref="AV16:AV24"/>
    <mergeCell ref="AU10:AU12"/>
    <mergeCell ref="AV10:AV12"/>
    <mergeCell ref="AG22:AI22"/>
    <mergeCell ref="AG23:AI23"/>
    <mergeCell ref="Z13:Z17"/>
    <mergeCell ref="P10:P12"/>
    <mergeCell ref="N22:N24"/>
    <mergeCell ref="AA22:AA24"/>
    <mergeCell ref="O18:O21"/>
    <mergeCell ref="O22:O24"/>
    <mergeCell ref="AD10:AD12"/>
    <mergeCell ref="AB10:AB12"/>
    <mergeCell ref="AA18:AA21"/>
    <mergeCell ref="N13:N17"/>
    <mergeCell ref="AA13:AA17"/>
    <mergeCell ref="P13:P17"/>
    <mergeCell ref="Q13:Q17"/>
    <mergeCell ref="R13:R17"/>
    <mergeCell ref="S13:S17"/>
    <mergeCell ref="P18:P21"/>
    <mergeCell ref="Q18:Q21"/>
    <mergeCell ref="R18:R21"/>
    <mergeCell ref="P22:P24"/>
  </mergeCells>
  <dataValidations count="2">
    <dataValidation type="list" allowBlank="1" showInputMessage="1" showErrorMessage="1" sqref="WKY983108:WKY983123 WBC983108:WBC983123 C13 C65585:E65603 II65585:IJ65603 SE65585:SF65603 ACA65585:ACB65603 ALW65585:ALX65603 AVS65585:AVT65603 BFO65585:BFP65603 BPK65585:BPL65603 BZG65585:BZH65603 CJC65585:CJD65603 CSY65585:CSZ65603 DCU65585:DCV65603 DMQ65585:DMR65603 DWM65585:DWN65603 EGI65585:EGJ65603 EQE65585:EQF65603 FAA65585:FAB65603 FJW65585:FJX65603 FTS65585:FTT65603 GDO65585:GDP65603 GNK65585:GNL65603 GXG65585:GXH65603 HHC65585:HHD65603 HQY65585:HQZ65603 IAU65585:IAV65603 IKQ65585:IKR65603 IUM65585:IUN65603 JEI65585:JEJ65603 JOE65585:JOF65603 JYA65585:JYB65603 KHW65585:KHX65603 KRS65585:KRT65603 LBO65585:LBP65603 LLK65585:LLL65603 LVG65585:LVH65603 MFC65585:MFD65603 MOY65585:MOZ65603 MYU65585:MYV65603 NIQ65585:NIR65603 NSM65585:NSN65603 OCI65585:OCJ65603 OME65585:OMF65603 OWA65585:OWB65603 PFW65585:PFX65603 PPS65585:PPT65603 PZO65585:PZP65603 QJK65585:QJL65603 QTG65585:QTH65603 RDC65585:RDD65603 RMY65585:RMZ65603 RWU65585:RWV65603 SGQ65585:SGR65603 SQM65585:SQN65603 TAI65585:TAJ65603 TKE65585:TKF65603 TUA65585:TUB65603 UDW65585:UDX65603 UNS65585:UNT65603 UXO65585:UXP65603 VHK65585:VHL65603 VRG65585:VRH65603 WBC65585:WBD65603 WKY65585:WKZ65603 WUU65585:WUV65603 C131121:E131139 II131121:IJ131139 SE131121:SF131139 ACA131121:ACB131139 ALW131121:ALX131139 AVS131121:AVT131139 BFO131121:BFP131139 BPK131121:BPL131139 BZG131121:BZH131139 CJC131121:CJD131139 CSY131121:CSZ131139 DCU131121:DCV131139 DMQ131121:DMR131139 DWM131121:DWN131139 EGI131121:EGJ131139 EQE131121:EQF131139 FAA131121:FAB131139 FJW131121:FJX131139 FTS131121:FTT131139 GDO131121:GDP131139 GNK131121:GNL131139 GXG131121:GXH131139 HHC131121:HHD131139 HQY131121:HQZ131139 IAU131121:IAV131139 IKQ131121:IKR131139 IUM131121:IUN131139 JEI131121:JEJ131139 JOE131121:JOF131139 JYA131121:JYB131139 KHW131121:KHX131139 KRS131121:KRT131139 LBO131121:LBP131139 LLK131121:LLL131139 LVG131121:LVH131139 MFC131121:MFD131139 MOY131121:MOZ131139 MYU131121:MYV131139 NIQ131121:NIR131139 NSM131121:NSN131139 OCI131121:OCJ131139 OME131121:OMF131139 OWA131121:OWB131139 PFW131121:PFX131139 PPS131121:PPT131139 PZO131121:PZP131139 QJK131121:QJL131139 QTG131121:QTH131139 RDC131121:RDD131139 RMY131121:RMZ131139 RWU131121:RWV131139 SGQ131121:SGR131139 SQM131121:SQN131139 TAI131121:TAJ131139 TKE131121:TKF131139 TUA131121:TUB131139 UDW131121:UDX131139 UNS131121:UNT131139 UXO131121:UXP131139 VHK131121:VHL131139 VRG131121:VRH131139 WBC131121:WBD131139 WKY131121:WKZ131139 WUU131121:WUV131139 C196657:E196675 II196657:IJ196675 SE196657:SF196675 ACA196657:ACB196675 ALW196657:ALX196675 AVS196657:AVT196675 BFO196657:BFP196675 BPK196657:BPL196675 BZG196657:BZH196675 CJC196657:CJD196675 CSY196657:CSZ196675 DCU196657:DCV196675 DMQ196657:DMR196675 DWM196657:DWN196675 EGI196657:EGJ196675 EQE196657:EQF196675 FAA196657:FAB196675 FJW196657:FJX196675 FTS196657:FTT196675 GDO196657:GDP196675 GNK196657:GNL196675 GXG196657:GXH196675 HHC196657:HHD196675 HQY196657:HQZ196675 IAU196657:IAV196675 IKQ196657:IKR196675 IUM196657:IUN196675 JEI196657:JEJ196675 JOE196657:JOF196675 JYA196657:JYB196675 KHW196657:KHX196675 KRS196657:KRT196675 LBO196657:LBP196675 LLK196657:LLL196675 LVG196657:LVH196675 MFC196657:MFD196675 MOY196657:MOZ196675 MYU196657:MYV196675 NIQ196657:NIR196675 NSM196657:NSN196675 OCI196657:OCJ196675 OME196657:OMF196675 OWA196657:OWB196675 PFW196657:PFX196675 PPS196657:PPT196675 PZO196657:PZP196675 QJK196657:QJL196675 QTG196657:QTH196675 RDC196657:RDD196675 RMY196657:RMZ196675 RWU196657:RWV196675 SGQ196657:SGR196675 SQM196657:SQN196675 TAI196657:TAJ196675 TKE196657:TKF196675 TUA196657:TUB196675 UDW196657:UDX196675 UNS196657:UNT196675 UXO196657:UXP196675 VHK196657:VHL196675 VRG196657:VRH196675 WBC196657:WBD196675 WKY196657:WKZ196675 WUU196657:WUV196675 C262193:E262211 II262193:IJ262211 SE262193:SF262211 ACA262193:ACB262211 ALW262193:ALX262211 AVS262193:AVT262211 BFO262193:BFP262211 BPK262193:BPL262211 BZG262193:BZH262211 CJC262193:CJD262211 CSY262193:CSZ262211 DCU262193:DCV262211 DMQ262193:DMR262211 DWM262193:DWN262211 EGI262193:EGJ262211 EQE262193:EQF262211 FAA262193:FAB262211 FJW262193:FJX262211 FTS262193:FTT262211 GDO262193:GDP262211 GNK262193:GNL262211 GXG262193:GXH262211 HHC262193:HHD262211 HQY262193:HQZ262211 IAU262193:IAV262211 IKQ262193:IKR262211 IUM262193:IUN262211 JEI262193:JEJ262211 JOE262193:JOF262211 JYA262193:JYB262211 KHW262193:KHX262211 KRS262193:KRT262211 LBO262193:LBP262211 LLK262193:LLL262211 LVG262193:LVH262211 MFC262193:MFD262211 MOY262193:MOZ262211 MYU262193:MYV262211 NIQ262193:NIR262211 NSM262193:NSN262211 OCI262193:OCJ262211 OME262193:OMF262211 OWA262193:OWB262211 PFW262193:PFX262211 PPS262193:PPT262211 PZO262193:PZP262211 QJK262193:QJL262211 QTG262193:QTH262211 RDC262193:RDD262211 RMY262193:RMZ262211 RWU262193:RWV262211 SGQ262193:SGR262211 SQM262193:SQN262211 TAI262193:TAJ262211 TKE262193:TKF262211 TUA262193:TUB262211 UDW262193:UDX262211 UNS262193:UNT262211 UXO262193:UXP262211 VHK262193:VHL262211 VRG262193:VRH262211 WBC262193:WBD262211 WKY262193:WKZ262211 WUU262193:WUV262211 C327729:E327747 II327729:IJ327747 SE327729:SF327747 ACA327729:ACB327747 ALW327729:ALX327747 AVS327729:AVT327747 BFO327729:BFP327747 BPK327729:BPL327747 BZG327729:BZH327747 CJC327729:CJD327747 CSY327729:CSZ327747 DCU327729:DCV327747 DMQ327729:DMR327747 DWM327729:DWN327747 EGI327729:EGJ327747 EQE327729:EQF327747 FAA327729:FAB327747 FJW327729:FJX327747 FTS327729:FTT327747 GDO327729:GDP327747 GNK327729:GNL327747 GXG327729:GXH327747 HHC327729:HHD327747 HQY327729:HQZ327747 IAU327729:IAV327747 IKQ327729:IKR327747 IUM327729:IUN327747 JEI327729:JEJ327747 JOE327729:JOF327747 JYA327729:JYB327747 KHW327729:KHX327747 KRS327729:KRT327747 LBO327729:LBP327747 LLK327729:LLL327747 LVG327729:LVH327747 MFC327729:MFD327747 MOY327729:MOZ327747 MYU327729:MYV327747 NIQ327729:NIR327747 NSM327729:NSN327747 OCI327729:OCJ327747 OME327729:OMF327747 OWA327729:OWB327747 PFW327729:PFX327747 PPS327729:PPT327747 PZO327729:PZP327747 QJK327729:QJL327747 QTG327729:QTH327747 RDC327729:RDD327747 RMY327729:RMZ327747 RWU327729:RWV327747 SGQ327729:SGR327747 SQM327729:SQN327747 TAI327729:TAJ327747 TKE327729:TKF327747 TUA327729:TUB327747 UDW327729:UDX327747 UNS327729:UNT327747 UXO327729:UXP327747 VHK327729:VHL327747 VRG327729:VRH327747 WBC327729:WBD327747 WKY327729:WKZ327747 WUU327729:WUV327747 C393265:E393283 II393265:IJ393283 SE393265:SF393283 ACA393265:ACB393283 ALW393265:ALX393283 AVS393265:AVT393283 BFO393265:BFP393283 BPK393265:BPL393283 BZG393265:BZH393283 CJC393265:CJD393283 CSY393265:CSZ393283 DCU393265:DCV393283 DMQ393265:DMR393283 DWM393265:DWN393283 EGI393265:EGJ393283 EQE393265:EQF393283 FAA393265:FAB393283 FJW393265:FJX393283 FTS393265:FTT393283 GDO393265:GDP393283 GNK393265:GNL393283 GXG393265:GXH393283 HHC393265:HHD393283 HQY393265:HQZ393283 IAU393265:IAV393283 IKQ393265:IKR393283 IUM393265:IUN393283 JEI393265:JEJ393283 JOE393265:JOF393283 JYA393265:JYB393283 KHW393265:KHX393283 KRS393265:KRT393283 LBO393265:LBP393283 LLK393265:LLL393283 LVG393265:LVH393283 MFC393265:MFD393283 MOY393265:MOZ393283 MYU393265:MYV393283 NIQ393265:NIR393283 NSM393265:NSN393283 OCI393265:OCJ393283 OME393265:OMF393283 OWA393265:OWB393283 PFW393265:PFX393283 PPS393265:PPT393283 PZO393265:PZP393283 QJK393265:QJL393283 QTG393265:QTH393283 RDC393265:RDD393283 RMY393265:RMZ393283 RWU393265:RWV393283 SGQ393265:SGR393283 SQM393265:SQN393283 TAI393265:TAJ393283 TKE393265:TKF393283 TUA393265:TUB393283 UDW393265:UDX393283 UNS393265:UNT393283 UXO393265:UXP393283 VHK393265:VHL393283 VRG393265:VRH393283 WBC393265:WBD393283 WKY393265:WKZ393283 WUU393265:WUV393283 C458801:E458819 II458801:IJ458819 SE458801:SF458819 ACA458801:ACB458819 ALW458801:ALX458819 AVS458801:AVT458819 BFO458801:BFP458819 BPK458801:BPL458819 BZG458801:BZH458819 CJC458801:CJD458819 CSY458801:CSZ458819 DCU458801:DCV458819 DMQ458801:DMR458819 DWM458801:DWN458819 EGI458801:EGJ458819 EQE458801:EQF458819 FAA458801:FAB458819 FJW458801:FJX458819 FTS458801:FTT458819 GDO458801:GDP458819 GNK458801:GNL458819 GXG458801:GXH458819 HHC458801:HHD458819 HQY458801:HQZ458819 IAU458801:IAV458819 IKQ458801:IKR458819 IUM458801:IUN458819 JEI458801:JEJ458819 JOE458801:JOF458819 JYA458801:JYB458819 KHW458801:KHX458819 KRS458801:KRT458819 LBO458801:LBP458819 LLK458801:LLL458819 LVG458801:LVH458819 MFC458801:MFD458819 MOY458801:MOZ458819 MYU458801:MYV458819 NIQ458801:NIR458819 NSM458801:NSN458819 OCI458801:OCJ458819 OME458801:OMF458819 OWA458801:OWB458819 PFW458801:PFX458819 PPS458801:PPT458819 PZO458801:PZP458819 QJK458801:QJL458819 QTG458801:QTH458819 RDC458801:RDD458819 RMY458801:RMZ458819 RWU458801:RWV458819 SGQ458801:SGR458819 SQM458801:SQN458819 TAI458801:TAJ458819 TKE458801:TKF458819 TUA458801:TUB458819 UDW458801:UDX458819 UNS458801:UNT458819 UXO458801:UXP458819 VHK458801:VHL458819 VRG458801:VRH458819 WBC458801:WBD458819 WKY458801:WKZ458819 WUU458801:WUV458819 C524337:E524355 II524337:IJ524355 SE524337:SF524355 ACA524337:ACB524355 ALW524337:ALX524355 AVS524337:AVT524355 BFO524337:BFP524355 BPK524337:BPL524355 BZG524337:BZH524355 CJC524337:CJD524355 CSY524337:CSZ524355 DCU524337:DCV524355 DMQ524337:DMR524355 DWM524337:DWN524355 EGI524337:EGJ524355 EQE524337:EQF524355 FAA524337:FAB524355 FJW524337:FJX524355 FTS524337:FTT524355 GDO524337:GDP524355 GNK524337:GNL524355 GXG524337:GXH524355 HHC524337:HHD524355 HQY524337:HQZ524355 IAU524337:IAV524355 IKQ524337:IKR524355 IUM524337:IUN524355 JEI524337:JEJ524355 JOE524337:JOF524355 JYA524337:JYB524355 KHW524337:KHX524355 KRS524337:KRT524355 LBO524337:LBP524355 LLK524337:LLL524355 LVG524337:LVH524355 MFC524337:MFD524355 MOY524337:MOZ524355 MYU524337:MYV524355 NIQ524337:NIR524355 NSM524337:NSN524355 OCI524337:OCJ524355 OME524337:OMF524355 OWA524337:OWB524355 PFW524337:PFX524355 PPS524337:PPT524355 PZO524337:PZP524355 QJK524337:QJL524355 QTG524337:QTH524355 RDC524337:RDD524355 RMY524337:RMZ524355 RWU524337:RWV524355 SGQ524337:SGR524355 SQM524337:SQN524355 TAI524337:TAJ524355 TKE524337:TKF524355 TUA524337:TUB524355 UDW524337:UDX524355 UNS524337:UNT524355 UXO524337:UXP524355 VHK524337:VHL524355 VRG524337:VRH524355 WBC524337:WBD524355 WKY524337:WKZ524355 WUU524337:WUV524355 C589873:E589891 II589873:IJ589891 SE589873:SF589891 ACA589873:ACB589891 ALW589873:ALX589891 AVS589873:AVT589891 BFO589873:BFP589891 BPK589873:BPL589891 BZG589873:BZH589891 CJC589873:CJD589891 CSY589873:CSZ589891 DCU589873:DCV589891 DMQ589873:DMR589891 DWM589873:DWN589891 EGI589873:EGJ589891 EQE589873:EQF589891 FAA589873:FAB589891 FJW589873:FJX589891 FTS589873:FTT589891 GDO589873:GDP589891 GNK589873:GNL589891 GXG589873:GXH589891 HHC589873:HHD589891 HQY589873:HQZ589891 IAU589873:IAV589891 IKQ589873:IKR589891 IUM589873:IUN589891 JEI589873:JEJ589891 JOE589873:JOF589891 JYA589873:JYB589891 KHW589873:KHX589891 KRS589873:KRT589891 LBO589873:LBP589891 LLK589873:LLL589891 LVG589873:LVH589891 MFC589873:MFD589891 MOY589873:MOZ589891 MYU589873:MYV589891 NIQ589873:NIR589891 NSM589873:NSN589891 OCI589873:OCJ589891 OME589873:OMF589891 OWA589873:OWB589891 PFW589873:PFX589891 PPS589873:PPT589891 PZO589873:PZP589891 QJK589873:QJL589891 QTG589873:QTH589891 RDC589873:RDD589891 RMY589873:RMZ589891 RWU589873:RWV589891 SGQ589873:SGR589891 SQM589873:SQN589891 TAI589873:TAJ589891 TKE589873:TKF589891 TUA589873:TUB589891 UDW589873:UDX589891 UNS589873:UNT589891 UXO589873:UXP589891 VHK589873:VHL589891 VRG589873:VRH589891 WBC589873:WBD589891 WKY589873:WKZ589891 WUU589873:WUV589891 C655409:E655427 II655409:IJ655427 SE655409:SF655427 ACA655409:ACB655427 ALW655409:ALX655427 AVS655409:AVT655427 BFO655409:BFP655427 BPK655409:BPL655427 BZG655409:BZH655427 CJC655409:CJD655427 CSY655409:CSZ655427 DCU655409:DCV655427 DMQ655409:DMR655427 DWM655409:DWN655427 EGI655409:EGJ655427 EQE655409:EQF655427 FAA655409:FAB655427 FJW655409:FJX655427 FTS655409:FTT655427 GDO655409:GDP655427 GNK655409:GNL655427 GXG655409:GXH655427 HHC655409:HHD655427 HQY655409:HQZ655427 IAU655409:IAV655427 IKQ655409:IKR655427 IUM655409:IUN655427 JEI655409:JEJ655427 JOE655409:JOF655427 JYA655409:JYB655427 KHW655409:KHX655427 KRS655409:KRT655427 LBO655409:LBP655427 LLK655409:LLL655427 LVG655409:LVH655427 MFC655409:MFD655427 MOY655409:MOZ655427 MYU655409:MYV655427 NIQ655409:NIR655427 NSM655409:NSN655427 OCI655409:OCJ655427 OME655409:OMF655427 OWA655409:OWB655427 PFW655409:PFX655427 PPS655409:PPT655427 PZO655409:PZP655427 QJK655409:QJL655427 QTG655409:QTH655427 RDC655409:RDD655427 RMY655409:RMZ655427 RWU655409:RWV655427 SGQ655409:SGR655427 SQM655409:SQN655427 TAI655409:TAJ655427 TKE655409:TKF655427 TUA655409:TUB655427 UDW655409:UDX655427 UNS655409:UNT655427 UXO655409:UXP655427 VHK655409:VHL655427 VRG655409:VRH655427 WBC655409:WBD655427 WKY655409:WKZ655427 WUU655409:WUV655427 C720945:E720963 II720945:IJ720963 SE720945:SF720963 ACA720945:ACB720963 ALW720945:ALX720963 AVS720945:AVT720963 BFO720945:BFP720963 BPK720945:BPL720963 BZG720945:BZH720963 CJC720945:CJD720963 CSY720945:CSZ720963 DCU720945:DCV720963 DMQ720945:DMR720963 DWM720945:DWN720963 EGI720945:EGJ720963 EQE720945:EQF720963 FAA720945:FAB720963 FJW720945:FJX720963 FTS720945:FTT720963 GDO720945:GDP720963 GNK720945:GNL720963 GXG720945:GXH720963 HHC720945:HHD720963 HQY720945:HQZ720963 IAU720945:IAV720963 IKQ720945:IKR720963 IUM720945:IUN720963 JEI720945:JEJ720963 JOE720945:JOF720963 JYA720945:JYB720963 KHW720945:KHX720963 KRS720945:KRT720963 LBO720945:LBP720963 LLK720945:LLL720963 LVG720945:LVH720963 MFC720945:MFD720963 MOY720945:MOZ720963 MYU720945:MYV720963 NIQ720945:NIR720963 NSM720945:NSN720963 OCI720945:OCJ720963 OME720945:OMF720963 OWA720945:OWB720963 PFW720945:PFX720963 PPS720945:PPT720963 PZO720945:PZP720963 QJK720945:QJL720963 QTG720945:QTH720963 RDC720945:RDD720963 RMY720945:RMZ720963 RWU720945:RWV720963 SGQ720945:SGR720963 SQM720945:SQN720963 TAI720945:TAJ720963 TKE720945:TKF720963 TUA720945:TUB720963 UDW720945:UDX720963 UNS720945:UNT720963 UXO720945:UXP720963 VHK720945:VHL720963 VRG720945:VRH720963 WBC720945:WBD720963 WKY720945:WKZ720963 WUU720945:WUV720963 C786481:E786499 II786481:IJ786499 SE786481:SF786499 ACA786481:ACB786499 ALW786481:ALX786499 AVS786481:AVT786499 BFO786481:BFP786499 BPK786481:BPL786499 BZG786481:BZH786499 CJC786481:CJD786499 CSY786481:CSZ786499 DCU786481:DCV786499 DMQ786481:DMR786499 DWM786481:DWN786499 EGI786481:EGJ786499 EQE786481:EQF786499 FAA786481:FAB786499 FJW786481:FJX786499 FTS786481:FTT786499 GDO786481:GDP786499 GNK786481:GNL786499 GXG786481:GXH786499 HHC786481:HHD786499 HQY786481:HQZ786499 IAU786481:IAV786499 IKQ786481:IKR786499 IUM786481:IUN786499 JEI786481:JEJ786499 JOE786481:JOF786499 JYA786481:JYB786499 KHW786481:KHX786499 KRS786481:KRT786499 LBO786481:LBP786499 LLK786481:LLL786499 LVG786481:LVH786499 MFC786481:MFD786499 MOY786481:MOZ786499 MYU786481:MYV786499 NIQ786481:NIR786499 NSM786481:NSN786499 OCI786481:OCJ786499 OME786481:OMF786499 OWA786481:OWB786499 PFW786481:PFX786499 PPS786481:PPT786499 PZO786481:PZP786499 QJK786481:QJL786499 QTG786481:QTH786499 RDC786481:RDD786499 RMY786481:RMZ786499 RWU786481:RWV786499 SGQ786481:SGR786499 SQM786481:SQN786499 TAI786481:TAJ786499 TKE786481:TKF786499 TUA786481:TUB786499 UDW786481:UDX786499 UNS786481:UNT786499 UXO786481:UXP786499 VHK786481:VHL786499 VRG786481:VRH786499 WBC786481:WBD786499 WKY786481:WKZ786499 WUU786481:WUV786499 C852017:E852035 II852017:IJ852035 SE852017:SF852035 ACA852017:ACB852035 ALW852017:ALX852035 AVS852017:AVT852035 BFO852017:BFP852035 BPK852017:BPL852035 BZG852017:BZH852035 CJC852017:CJD852035 CSY852017:CSZ852035 DCU852017:DCV852035 DMQ852017:DMR852035 DWM852017:DWN852035 EGI852017:EGJ852035 EQE852017:EQF852035 FAA852017:FAB852035 FJW852017:FJX852035 FTS852017:FTT852035 GDO852017:GDP852035 GNK852017:GNL852035 GXG852017:GXH852035 HHC852017:HHD852035 HQY852017:HQZ852035 IAU852017:IAV852035 IKQ852017:IKR852035 IUM852017:IUN852035 JEI852017:JEJ852035 JOE852017:JOF852035 JYA852017:JYB852035 KHW852017:KHX852035 KRS852017:KRT852035 LBO852017:LBP852035 LLK852017:LLL852035 LVG852017:LVH852035 MFC852017:MFD852035 MOY852017:MOZ852035 MYU852017:MYV852035 NIQ852017:NIR852035 NSM852017:NSN852035 OCI852017:OCJ852035 OME852017:OMF852035 OWA852017:OWB852035 PFW852017:PFX852035 PPS852017:PPT852035 PZO852017:PZP852035 QJK852017:QJL852035 QTG852017:QTH852035 RDC852017:RDD852035 RMY852017:RMZ852035 RWU852017:RWV852035 SGQ852017:SGR852035 SQM852017:SQN852035 TAI852017:TAJ852035 TKE852017:TKF852035 TUA852017:TUB852035 UDW852017:UDX852035 UNS852017:UNT852035 UXO852017:UXP852035 VHK852017:VHL852035 VRG852017:VRH852035 WBC852017:WBD852035 WKY852017:WKZ852035 WUU852017:WUV852035 C917553:E917571 II917553:IJ917571 SE917553:SF917571 ACA917553:ACB917571 ALW917553:ALX917571 AVS917553:AVT917571 BFO917553:BFP917571 BPK917553:BPL917571 BZG917553:BZH917571 CJC917553:CJD917571 CSY917553:CSZ917571 DCU917553:DCV917571 DMQ917553:DMR917571 DWM917553:DWN917571 EGI917553:EGJ917571 EQE917553:EQF917571 FAA917553:FAB917571 FJW917553:FJX917571 FTS917553:FTT917571 GDO917553:GDP917571 GNK917553:GNL917571 GXG917553:GXH917571 HHC917553:HHD917571 HQY917553:HQZ917571 IAU917553:IAV917571 IKQ917553:IKR917571 IUM917553:IUN917571 JEI917553:JEJ917571 JOE917553:JOF917571 JYA917553:JYB917571 KHW917553:KHX917571 KRS917553:KRT917571 LBO917553:LBP917571 LLK917553:LLL917571 LVG917553:LVH917571 MFC917553:MFD917571 MOY917553:MOZ917571 MYU917553:MYV917571 NIQ917553:NIR917571 NSM917553:NSN917571 OCI917553:OCJ917571 OME917553:OMF917571 OWA917553:OWB917571 PFW917553:PFX917571 PPS917553:PPT917571 PZO917553:PZP917571 QJK917553:QJL917571 QTG917553:QTH917571 RDC917553:RDD917571 RMY917553:RMZ917571 RWU917553:RWV917571 SGQ917553:SGR917571 SQM917553:SQN917571 TAI917553:TAJ917571 TKE917553:TKF917571 TUA917553:TUB917571 UDW917553:UDX917571 UNS917553:UNT917571 UXO917553:UXP917571 VHK917553:VHL917571 VRG917553:VRH917571 WBC917553:WBD917571 WKY917553:WKZ917571 WUU917553:WUV917571 C983089:E983107 II983089:IJ983107 SE983089:SF983107 ACA983089:ACB983107 ALW983089:ALX983107 AVS983089:AVT983107 BFO983089:BFP983107 BPK983089:BPL983107 BZG983089:BZH983107 CJC983089:CJD983107 CSY983089:CSZ983107 DCU983089:DCV983107 DMQ983089:DMR983107 DWM983089:DWN983107 EGI983089:EGJ983107 EQE983089:EQF983107 FAA983089:FAB983107 FJW983089:FJX983107 FTS983089:FTT983107 GDO983089:GDP983107 GNK983089:GNL983107 GXG983089:GXH983107 HHC983089:HHD983107 HQY983089:HQZ983107 IAU983089:IAV983107 IKQ983089:IKR983107 IUM983089:IUN983107 JEI983089:JEJ983107 JOE983089:JOF983107 JYA983089:JYB983107 KHW983089:KHX983107 KRS983089:KRT983107 LBO983089:LBP983107 LLK983089:LLL983107 LVG983089:LVH983107 MFC983089:MFD983107 MOY983089:MOZ983107 MYU983089:MYV983107 NIQ983089:NIR983107 NSM983089:NSN983107 OCI983089:OCJ983107 OME983089:OMF983107 OWA983089:OWB983107 PFW983089:PFX983107 PPS983089:PPT983107 PZO983089:PZP983107 QJK983089:QJL983107 QTG983089:QTH983107 RDC983089:RDD983107 RMY983089:RMZ983107 RWU983089:RWV983107 SGQ983089:SGR983107 SQM983089:SQN983107 TAI983089:TAJ983107 TKE983089:TKF983107 TUA983089:TUB983107 UDW983089:UDX983107 UNS983089:UNT983107 UXO983089:UXP983107 VHK983089:VHL983107 VRG983089:VRH983107 WBC983089:WBD983107 WKY983089:WKZ983107 WUU983089:WUV983107 D65604:E65613 IJ65604:IJ65613 SF65604:SF65613 ACB65604:ACB65613 ALX65604:ALX65613 AVT65604:AVT65613 BFP65604:BFP65613 BPL65604:BPL65613 BZH65604:BZH65613 CJD65604:CJD65613 CSZ65604:CSZ65613 DCV65604:DCV65613 DMR65604:DMR65613 DWN65604:DWN65613 EGJ65604:EGJ65613 EQF65604:EQF65613 FAB65604:FAB65613 FJX65604:FJX65613 FTT65604:FTT65613 GDP65604:GDP65613 GNL65604:GNL65613 GXH65604:GXH65613 HHD65604:HHD65613 HQZ65604:HQZ65613 IAV65604:IAV65613 IKR65604:IKR65613 IUN65604:IUN65613 JEJ65604:JEJ65613 JOF65604:JOF65613 JYB65604:JYB65613 KHX65604:KHX65613 KRT65604:KRT65613 LBP65604:LBP65613 LLL65604:LLL65613 LVH65604:LVH65613 MFD65604:MFD65613 MOZ65604:MOZ65613 MYV65604:MYV65613 NIR65604:NIR65613 NSN65604:NSN65613 OCJ65604:OCJ65613 OMF65604:OMF65613 OWB65604:OWB65613 PFX65604:PFX65613 PPT65604:PPT65613 PZP65604:PZP65613 QJL65604:QJL65613 QTH65604:QTH65613 RDD65604:RDD65613 RMZ65604:RMZ65613 RWV65604:RWV65613 SGR65604:SGR65613 SQN65604:SQN65613 TAJ65604:TAJ65613 TKF65604:TKF65613 TUB65604:TUB65613 UDX65604:UDX65613 UNT65604:UNT65613 UXP65604:UXP65613 VHL65604:VHL65613 VRH65604:VRH65613 WBD65604:WBD65613 WKZ65604:WKZ65613 WUV65604:WUV65613 D131140:E131149 IJ131140:IJ131149 SF131140:SF131149 ACB131140:ACB131149 ALX131140:ALX131149 AVT131140:AVT131149 BFP131140:BFP131149 BPL131140:BPL131149 BZH131140:BZH131149 CJD131140:CJD131149 CSZ131140:CSZ131149 DCV131140:DCV131149 DMR131140:DMR131149 DWN131140:DWN131149 EGJ131140:EGJ131149 EQF131140:EQF131149 FAB131140:FAB131149 FJX131140:FJX131149 FTT131140:FTT131149 GDP131140:GDP131149 GNL131140:GNL131149 GXH131140:GXH131149 HHD131140:HHD131149 HQZ131140:HQZ131149 IAV131140:IAV131149 IKR131140:IKR131149 IUN131140:IUN131149 JEJ131140:JEJ131149 JOF131140:JOF131149 JYB131140:JYB131149 KHX131140:KHX131149 KRT131140:KRT131149 LBP131140:LBP131149 LLL131140:LLL131149 LVH131140:LVH131149 MFD131140:MFD131149 MOZ131140:MOZ131149 MYV131140:MYV131149 NIR131140:NIR131149 NSN131140:NSN131149 OCJ131140:OCJ131149 OMF131140:OMF131149 OWB131140:OWB131149 PFX131140:PFX131149 PPT131140:PPT131149 PZP131140:PZP131149 QJL131140:QJL131149 QTH131140:QTH131149 RDD131140:RDD131149 RMZ131140:RMZ131149 RWV131140:RWV131149 SGR131140:SGR131149 SQN131140:SQN131149 TAJ131140:TAJ131149 TKF131140:TKF131149 TUB131140:TUB131149 UDX131140:UDX131149 UNT131140:UNT131149 UXP131140:UXP131149 VHL131140:VHL131149 VRH131140:VRH131149 WBD131140:WBD131149 WKZ131140:WKZ131149 WUV131140:WUV131149 D196676:E196685 IJ196676:IJ196685 SF196676:SF196685 ACB196676:ACB196685 ALX196676:ALX196685 AVT196676:AVT196685 BFP196676:BFP196685 BPL196676:BPL196685 BZH196676:BZH196685 CJD196676:CJD196685 CSZ196676:CSZ196685 DCV196676:DCV196685 DMR196676:DMR196685 DWN196676:DWN196685 EGJ196676:EGJ196685 EQF196676:EQF196685 FAB196676:FAB196685 FJX196676:FJX196685 FTT196676:FTT196685 GDP196676:GDP196685 GNL196676:GNL196685 GXH196676:GXH196685 HHD196676:HHD196685 HQZ196676:HQZ196685 IAV196676:IAV196685 IKR196676:IKR196685 IUN196676:IUN196685 JEJ196676:JEJ196685 JOF196676:JOF196685 JYB196676:JYB196685 KHX196676:KHX196685 KRT196676:KRT196685 LBP196676:LBP196685 LLL196676:LLL196685 LVH196676:LVH196685 MFD196676:MFD196685 MOZ196676:MOZ196685 MYV196676:MYV196685 NIR196676:NIR196685 NSN196676:NSN196685 OCJ196676:OCJ196685 OMF196676:OMF196685 OWB196676:OWB196685 PFX196676:PFX196685 PPT196676:PPT196685 PZP196676:PZP196685 QJL196676:QJL196685 QTH196676:QTH196685 RDD196676:RDD196685 RMZ196676:RMZ196685 RWV196676:RWV196685 SGR196676:SGR196685 SQN196676:SQN196685 TAJ196676:TAJ196685 TKF196676:TKF196685 TUB196676:TUB196685 UDX196676:UDX196685 UNT196676:UNT196685 UXP196676:UXP196685 VHL196676:VHL196685 VRH196676:VRH196685 WBD196676:WBD196685 WKZ196676:WKZ196685 WUV196676:WUV196685 D262212:E262221 IJ262212:IJ262221 SF262212:SF262221 ACB262212:ACB262221 ALX262212:ALX262221 AVT262212:AVT262221 BFP262212:BFP262221 BPL262212:BPL262221 BZH262212:BZH262221 CJD262212:CJD262221 CSZ262212:CSZ262221 DCV262212:DCV262221 DMR262212:DMR262221 DWN262212:DWN262221 EGJ262212:EGJ262221 EQF262212:EQF262221 FAB262212:FAB262221 FJX262212:FJX262221 FTT262212:FTT262221 GDP262212:GDP262221 GNL262212:GNL262221 GXH262212:GXH262221 HHD262212:HHD262221 HQZ262212:HQZ262221 IAV262212:IAV262221 IKR262212:IKR262221 IUN262212:IUN262221 JEJ262212:JEJ262221 JOF262212:JOF262221 JYB262212:JYB262221 KHX262212:KHX262221 KRT262212:KRT262221 LBP262212:LBP262221 LLL262212:LLL262221 LVH262212:LVH262221 MFD262212:MFD262221 MOZ262212:MOZ262221 MYV262212:MYV262221 NIR262212:NIR262221 NSN262212:NSN262221 OCJ262212:OCJ262221 OMF262212:OMF262221 OWB262212:OWB262221 PFX262212:PFX262221 PPT262212:PPT262221 PZP262212:PZP262221 QJL262212:QJL262221 QTH262212:QTH262221 RDD262212:RDD262221 RMZ262212:RMZ262221 RWV262212:RWV262221 SGR262212:SGR262221 SQN262212:SQN262221 TAJ262212:TAJ262221 TKF262212:TKF262221 TUB262212:TUB262221 UDX262212:UDX262221 UNT262212:UNT262221 UXP262212:UXP262221 VHL262212:VHL262221 VRH262212:VRH262221 WBD262212:WBD262221 WKZ262212:WKZ262221 WUV262212:WUV262221 D327748:E327757 IJ327748:IJ327757 SF327748:SF327757 ACB327748:ACB327757 ALX327748:ALX327757 AVT327748:AVT327757 BFP327748:BFP327757 BPL327748:BPL327757 BZH327748:BZH327757 CJD327748:CJD327757 CSZ327748:CSZ327757 DCV327748:DCV327757 DMR327748:DMR327757 DWN327748:DWN327757 EGJ327748:EGJ327757 EQF327748:EQF327757 FAB327748:FAB327757 FJX327748:FJX327757 FTT327748:FTT327757 GDP327748:GDP327757 GNL327748:GNL327757 GXH327748:GXH327757 HHD327748:HHD327757 HQZ327748:HQZ327757 IAV327748:IAV327757 IKR327748:IKR327757 IUN327748:IUN327757 JEJ327748:JEJ327757 JOF327748:JOF327757 JYB327748:JYB327757 KHX327748:KHX327757 KRT327748:KRT327757 LBP327748:LBP327757 LLL327748:LLL327757 LVH327748:LVH327757 MFD327748:MFD327757 MOZ327748:MOZ327757 MYV327748:MYV327757 NIR327748:NIR327757 NSN327748:NSN327757 OCJ327748:OCJ327757 OMF327748:OMF327757 OWB327748:OWB327757 PFX327748:PFX327757 PPT327748:PPT327757 PZP327748:PZP327757 QJL327748:QJL327757 QTH327748:QTH327757 RDD327748:RDD327757 RMZ327748:RMZ327757 RWV327748:RWV327757 SGR327748:SGR327757 SQN327748:SQN327757 TAJ327748:TAJ327757 TKF327748:TKF327757 TUB327748:TUB327757 UDX327748:UDX327757 UNT327748:UNT327757 UXP327748:UXP327757 VHL327748:VHL327757 VRH327748:VRH327757 WBD327748:WBD327757 WKZ327748:WKZ327757 WUV327748:WUV327757 D393284:E393293 IJ393284:IJ393293 SF393284:SF393293 ACB393284:ACB393293 ALX393284:ALX393293 AVT393284:AVT393293 BFP393284:BFP393293 BPL393284:BPL393293 BZH393284:BZH393293 CJD393284:CJD393293 CSZ393284:CSZ393293 DCV393284:DCV393293 DMR393284:DMR393293 DWN393284:DWN393293 EGJ393284:EGJ393293 EQF393284:EQF393293 FAB393284:FAB393293 FJX393284:FJX393293 FTT393284:FTT393293 GDP393284:GDP393293 GNL393284:GNL393293 GXH393284:GXH393293 HHD393284:HHD393293 HQZ393284:HQZ393293 IAV393284:IAV393293 IKR393284:IKR393293 IUN393284:IUN393293 JEJ393284:JEJ393293 JOF393284:JOF393293 JYB393284:JYB393293 KHX393284:KHX393293 KRT393284:KRT393293 LBP393284:LBP393293 LLL393284:LLL393293 LVH393284:LVH393293 MFD393284:MFD393293 MOZ393284:MOZ393293 MYV393284:MYV393293 NIR393284:NIR393293 NSN393284:NSN393293 OCJ393284:OCJ393293 OMF393284:OMF393293 OWB393284:OWB393293 PFX393284:PFX393293 PPT393284:PPT393293 PZP393284:PZP393293 QJL393284:QJL393293 QTH393284:QTH393293 RDD393284:RDD393293 RMZ393284:RMZ393293 RWV393284:RWV393293 SGR393284:SGR393293 SQN393284:SQN393293 TAJ393284:TAJ393293 TKF393284:TKF393293 TUB393284:TUB393293 UDX393284:UDX393293 UNT393284:UNT393293 UXP393284:UXP393293 VHL393284:VHL393293 VRH393284:VRH393293 WBD393284:WBD393293 WKZ393284:WKZ393293 WUV393284:WUV393293 D458820:E458829 IJ458820:IJ458829 SF458820:SF458829 ACB458820:ACB458829 ALX458820:ALX458829 AVT458820:AVT458829 BFP458820:BFP458829 BPL458820:BPL458829 BZH458820:BZH458829 CJD458820:CJD458829 CSZ458820:CSZ458829 DCV458820:DCV458829 DMR458820:DMR458829 DWN458820:DWN458829 EGJ458820:EGJ458829 EQF458820:EQF458829 FAB458820:FAB458829 FJX458820:FJX458829 FTT458820:FTT458829 GDP458820:GDP458829 GNL458820:GNL458829 GXH458820:GXH458829 HHD458820:HHD458829 HQZ458820:HQZ458829 IAV458820:IAV458829 IKR458820:IKR458829 IUN458820:IUN458829 JEJ458820:JEJ458829 JOF458820:JOF458829 JYB458820:JYB458829 KHX458820:KHX458829 KRT458820:KRT458829 LBP458820:LBP458829 LLL458820:LLL458829 LVH458820:LVH458829 MFD458820:MFD458829 MOZ458820:MOZ458829 MYV458820:MYV458829 NIR458820:NIR458829 NSN458820:NSN458829 OCJ458820:OCJ458829 OMF458820:OMF458829 OWB458820:OWB458829 PFX458820:PFX458829 PPT458820:PPT458829 PZP458820:PZP458829 QJL458820:QJL458829 QTH458820:QTH458829 RDD458820:RDD458829 RMZ458820:RMZ458829 RWV458820:RWV458829 SGR458820:SGR458829 SQN458820:SQN458829 TAJ458820:TAJ458829 TKF458820:TKF458829 TUB458820:TUB458829 UDX458820:UDX458829 UNT458820:UNT458829 UXP458820:UXP458829 VHL458820:VHL458829 VRH458820:VRH458829 WBD458820:WBD458829 WKZ458820:WKZ458829 WUV458820:WUV458829 D524356:E524365 IJ524356:IJ524365 SF524356:SF524365 ACB524356:ACB524365 ALX524356:ALX524365 AVT524356:AVT524365 BFP524356:BFP524365 BPL524356:BPL524365 BZH524356:BZH524365 CJD524356:CJD524365 CSZ524356:CSZ524365 DCV524356:DCV524365 DMR524356:DMR524365 DWN524356:DWN524365 EGJ524356:EGJ524365 EQF524356:EQF524365 FAB524356:FAB524365 FJX524356:FJX524365 FTT524356:FTT524365 GDP524356:GDP524365 GNL524356:GNL524365 GXH524356:GXH524365 HHD524356:HHD524365 HQZ524356:HQZ524365 IAV524356:IAV524365 IKR524356:IKR524365 IUN524356:IUN524365 JEJ524356:JEJ524365 JOF524356:JOF524365 JYB524356:JYB524365 KHX524356:KHX524365 KRT524356:KRT524365 LBP524356:LBP524365 LLL524356:LLL524365 LVH524356:LVH524365 MFD524356:MFD524365 MOZ524356:MOZ524365 MYV524356:MYV524365 NIR524356:NIR524365 NSN524356:NSN524365 OCJ524356:OCJ524365 OMF524356:OMF524365 OWB524356:OWB524365 PFX524356:PFX524365 PPT524356:PPT524365 PZP524356:PZP524365 QJL524356:QJL524365 QTH524356:QTH524365 RDD524356:RDD524365 RMZ524356:RMZ524365 RWV524356:RWV524365 SGR524356:SGR524365 SQN524356:SQN524365 TAJ524356:TAJ524365 TKF524356:TKF524365 TUB524356:TUB524365 UDX524356:UDX524365 UNT524356:UNT524365 UXP524356:UXP524365 VHL524356:VHL524365 VRH524356:VRH524365 WBD524356:WBD524365 WKZ524356:WKZ524365 WUV524356:WUV524365 D589892:E589901 IJ589892:IJ589901 SF589892:SF589901 ACB589892:ACB589901 ALX589892:ALX589901 AVT589892:AVT589901 BFP589892:BFP589901 BPL589892:BPL589901 BZH589892:BZH589901 CJD589892:CJD589901 CSZ589892:CSZ589901 DCV589892:DCV589901 DMR589892:DMR589901 DWN589892:DWN589901 EGJ589892:EGJ589901 EQF589892:EQF589901 FAB589892:FAB589901 FJX589892:FJX589901 FTT589892:FTT589901 GDP589892:GDP589901 GNL589892:GNL589901 GXH589892:GXH589901 HHD589892:HHD589901 HQZ589892:HQZ589901 IAV589892:IAV589901 IKR589892:IKR589901 IUN589892:IUN589901 JEJ589892:JEJ589901 JOF589892:JOF589901 JYB589892:JYB589901 KHX589892:KHX589901 KRT589892:KRT589901 LBP589892:LBP589901 LLL589892:LLL589901 LVH589892:LVH589901 MFD589892:MFD589901 MOZ589892:MOZ589901 MYV589892:MYV589901 NIR589892:NIR589901 NSN589892:NSN589901 OCJ589892:OCJ589901 OMF589892:OMF589901 OWB589892:OWB589901 PFX589892:PFX589901 PPT589892:PPT589901 PZP589892:PZP589901 QJL589892:QJL589901 QTH589892:QTH589901 RDD589892:RDD589901 RMZ589892:RMZ589901 RWV589892:RWV589901 SGR589892:SGR589901 SQN589892:SQN589901 TAJ589892:TAJ589901 TKF589892:TKF589901 TUB589892:TUB589901 UDX589892:UDX589901 UNT589892:UNT589901 UXP589892:UXP589901 VHL589892:VHL589901 VRH589892:VRH589901 WBD589892:WBD589901 WKZ589892:WKZ589901 WUV589892:WUV589901 D655428:E655437 IJ655428:IJ655437 SF655428:SF655437 ACB655428:ACB655437 ALX655428:ALX655437 AVT655428:AVT655437 BFP655428:BFP655437 BPL655428:BPL655437 BZH655428:BZH655437 CJD655428:CJD655437 CSZ655428:CSZ655437 DCV655428:DCV655437 DMR655428:DMR655437 DWN655428:DWN655437 EGJ655428:EGJ655437 EQF655428:EQF655437 FAB655428:FAB655437 FJX655428:FJX655437 FTT655428:FTT655437 GDP655428:GDP655437 GNL655428:GNL655437 GXH655428:GXH655437 HHD655428:HHD655437 HQZ655428:HQZ655437 IAV655428:IAV655437 IKR655428:IKR655437 IUN655428:IUN655437 JEJ655428:JEJ655437 JOF655428:JOF655437 JYB655428:JYB655437 KHX655428:KHX655437 KRT655428:KRT655437 LBP655428:LBP655437 LLL655428:LLL655437 LVH655428:LVH655437 MFD655428:MFD655437 MOZ655428:MOZ655437 MYV655428:MYV655437 NIR655428:NIR655437 NSN655428:NSN655437 OCJ655428:OCJ655437 OMF655428:OMF655437 OWB655428:OWB655437 PFX655428:PFX655437 PPT655428:PPT655437 PZP655428:PZP655437 QJL655428:QJL655437 QTH655428:QTH655437 RDD655428:RDD655437 RMZ655428:RMZ655437 RWV655428:RWV655437 SGR655428:SGR655437 SQN655428:SQN655437 TAJ655428:TAJ655437 TKF655428:TKF655437 TUB655428:TUB655437 UDX655428:UDX655437 UNT655428:UNT655437 UXP655428:UXP655437 VHL655428:VHL655437 VRH655428:VRH655437 WBD655428:WBD655437 WKZ655428:WKZ655437 WUV655428:WUV655437 D720964:E720973 IJ720964:IJ720973 SF720964:SF720973 ACB720964:ACB720973 ALX720964:ALX720973 AVT720964:AVT720973 BFP720964:BFP720973 BPL720964:BPL720973 BZH720964:BZH720973 CJD720964:CJD720973 CSZ720964:CSZ720973 DCV720964:DCV720973 DMR720964:DMR720973 DWN720964:DWN720973 EGJ720964:EGJ720973 EQF720964:EQF720973 FAB720964:FAB720973 FJX720964:FJX720973 FTT720964:FTT720973 GDP720964:GDP720973 GNL720964:GNL720973 GXH720964:GXH720973 HHD720964:HHD720973 HQZ720964:HQZ720973 IAV720964:IAV720973 IKR720964:IKR720973 IUN720964:IUN720973 JEJ720964:JEJ720973 JOF720964:JOF720973 JYB720964:JYB720973 KHX720964:KHX720973 KRT720964:KRT720973 LBP720964:LBP720973 LLL720964:LLL720973 LVH720964:LVH720973 MFD720964:MFD720973 MOZ720964:MOZ720973 MYV720964:MYV720973 NIR720964:NIR720973 NSN720964:NSN720973 OCJ720964:OCJ720973 OMF720964:OMF720973 OWB720964:OWB720973 PFX720964:PFX720973 PPT720964:PPT720973 PZP720964:PZP720973 QJL720964:QJL720973 QTH720964:QTH720973 RDD720964:RDD720973 RMZ720964:RMZ720973 RWV720964:RWV720973 SGR720964:SGR720973 SQN720964:SQN720973 TAJ720964:TAJ720973 TKF720964:TKF720973 TUB720964:TUB720973 UDX720964:UDX720973 UNT720964:UNT720973 UXP720964:UXP720973 VHL720964:VHL720973 VRH720964:VRH720973 WBD720964:WBD720973 WKZ720964:WKZ720973 WUV720964:WUV720973 D786500:E786509 IJ786500:IJ786509 SF786500:SF786509 ACB786500:ACB786509 ALX786500:ALX786509 AVT786500:AVT786509 BFP786500:BFP786509 BPL786500:BPL786509 BZH786500:BZH786509 CJD786500:CJD786509 CSZ786500:CSZ786509 DCV786500:DCV786509 DMR786500:DMR786509 DWN786500:DWN786509 EGJ786500:EGJ786509 EQF786500:EQF786509 FAB786500:FAB786509 FJX786500:FJX786509 FTT786500:FTT786509 GDP786500:GDP786509 GNL786500:GNL786509 GXH786500:GXH786509 HHD786500:HHD786509 HQZ786500:HQZ786509 IAV786500:IAV786509 IKR786500:IKR786509 IUN786500:IUN786509 JEJ786500:JEJ786509 JOF786500:JOF786509 JYB786500:JYB786509 KHX786500:KHX786509 KRT786500:KRT786509 LBP786500:LBP786509 LLL786500:LLL786509 LVH786500:LVH786509 MFD786500:MFD786509 MOZ786500:MOZ786509 MYV786500:MYV786509 NIR786500:NIR786509 NSN786500:NSN786509 OCJ786500:OCJ786509 OMF786500:OMF786509 OWB786500:OWB786509 PFX786500:PFX786509 PPT786500:PPT786509 PZP786500:PZP786509 QJL786500:QJL786509 QTH786500:QTH786509 RDD786500:RDD786509 RMZ786500:RMZ786509 RWV786500:RWV786509 SGR786500:SGR786509 SQN786500:SQN786509 TAJ786500:TAJ786509 TKF786500:TKF786509 TUB786500:TUB786509 UDX786500:UDX786509 UNT786500:UNT786509 UXP786500:UXP786509 VHL786500:VHL786509 VRH786500:VRH786509 WBD786500:WBD786509 WKZ786500:WKZ786509 WUV786500:WUV786509 D852036:E852045 IJ852036:IJ852045 SF852036:SF852045 ACB852036:ACB852045 ALX852036:ALX852045 AVT852036:AVT852045 BFP852036:BFP852045 BPL852036:BPL852045 BZH852036:BZH852045 CJD852036:CJD852045 CSZ852036:CSZ852045 DCV852036:DCV852045 DMR852036:DMR852045 DWN852036:DWN852045 EGJ852036:EGJ852045 EQF852036:EQF852045 FAB852036:FAB852045 FJX852036:FJX852045 FTT852036:FTT852045 GDP852036:GDP852045 GNL852036:GNL852045 GXH852036:GXH852045 HHD852036:HHD852045 HQZ852036:HQZ852045 IAV852036:IAV852045 IKR852036:IKR852045 IUN852036:IUN852045 JEJ852036:JEJ852045 JOF852036:JOF852045 JYB852036:JYB852045 KHX852036:KHX852045 KRT852036:KRT852045 LBP852036:LBP852045 LLL852036:LLL852045 LVH852036:LVH852045 MFD852036:MFD852045 MOZ852036:MOZ852045 MYV852036:MYV852045 NIR852036:NIR852045 NSN852036:NSN852045 OCJ852036:OCJ852045 OMF852036:OMF852045 OWB852036:OWB852045 PFX852036:PFX852045 PPT852036:PPT852045 PZP852036:PZP852045 QJL852036:QJL852045 QTH852036:QTH852045 RDD852036:RDD852045 RMZ852036:RMZ852045 RWV852036:RWV852045 SGR852036:SGR852045 SQN852036:SQN852045 TAJ852036:TAJ852045 TKF852036:TKF852045 TUB852036:TUB852045 UDX852036:UDX852045 UNT852036:UNT852045 UXP852036:UXP852045 VHL852036:VHL852045 VRH852036:VRH852045 WBD852036:WBD852045 WKZ852036:WKZ852045 WUV852036:WUV852045 D917572:E917581 IJ917572:IJ917581 SF917572:SF917581 ACB917572:ACB917581 ALX917572:ALX917581 AVT917572:AVT917581 BFP917572:BFP917581 BPL917572:BPL917581 BZH917572:BZH917581 CJD917572:CJD917581 CSZ917572:CSZ917581 DCV917572:DCV917581 DMR917572:DMR917581 DWN917572:DWN917581 EGJ917572:EGJ917581 EQF917572:EQF917581 FAB917572:FAB917581 FJX917572:FJX917581 FTT917572:FTT917581 GDP917572:GDP917581 GNL917572:GNL917581 GXH917572:GXH917581 HHD917572:HHD917581 HQZ917572:HQZ917581 IAV917572:IAV917581 IKR917572:IKR917581 IUN917572:IUN917581 JEJ917572:JEJ917581 JOF917572:JOF917581 JYB917572:JYB917581 KHX917572:KHX917581 KRT917572:KRT917581 LBP917572:LBP917581 LLL917572:LLL917581 LVH917572:LVH917581 MFD917572:MFD917581 MOZ917572:MOZ917581 MYV917572:MYV917581 NIR917572:NIR917581 NSN917572:NSN917581 OCJ917572:OCJ917581 OMF917572:OMF917581 OWB917572:OWB917581 PFX917572:PFX917581 PPT917572:PPT917581 PZP917572:PZP917581 QJL917572:QJL917581 QTH917572:QTH917581 RDD917572:RDD917581 RMZ917572:RMZ917581 RWV917572:RWV917581 SGR917572:SGR917581 SQN917572:SQN917581 TAJ917572:TAJ917581 TKF917572:TKF917581 TUB917572:TUB917581 UDX917572:UDX917581 UNT917572:UNT917581 UXP917572:UXP917581 VHL917572:VHL917581 VRH917572:VRH917581 WBD917572:WBD917581 WKZ917572:WKZ917581 WUV917572:WUV917581 D983108:E983117 IJ983108:IJ983117 SF983108:SF983117 ACB983108:ACB983117 ALX983108:ALX983117 AVT983108:AVT983117 BFP983108:BFP983117 BPL983108:BPL983117 BZH983108:BZH983117 CJD983108:CJD983117 CSZ983108:CSZ983117 DCV983108:DCV983117 DMR983108:DMR983117 DWN983108:DWN983117 EGJ983108:EGJ983117 EQF983108:EQF983117 FAB983108:FAB983117 FJX983108:FJX983117 FTT983108:FTT983117 GDP983108:GDP983117 GNL983108:GNL983117 GXH983108:GXH983117 HHD983108:HHD983117 HQZ983108:HQZ983117 IAV983108:IAV983117 IKR983108:IKR983117 IUN983108:IUN983117 JEJ983108:JEJ983117 JOF983108:JOF983117 JYB983108:JYB983117 KHX983108:KHX983117 KRT983108:KRT983117 LBP983108:LBP983117 LLL983108:LLL983117 LVH983108:LVH983117 MFD983108:MFD983117 MOZ983108:MOZ983117 MYV983108:MYV983117 NIR983108:NIR983117 NSN983108:NSN983117 OCJ983108:OCJ983117 OMF983108:OMF983117 OWB983108:OWB983117 PFX983108:PFX983117 PPT983108:PPT983117 PZP983108:PZP983117 QJL983108:QJL983117 QTH983108:QTH983117 RDD983108:RDD983117 RMZ983108:RMZ983117 RWV983108:RWV983117 SGR983108:SGR983117 SQN983108:SQN983117 TAJ983108:TAJ983117 TKF983108:TKF983117 TUB983108:TUB983117 UDX983108:UDX983117 UNT983108:UNT983117 UXP983108:UXP983117 VHL983108:VHL983117 VRH983108:VRH983117 WBD983108:WBD983117 WKZ983108:WKZ983117 WUV983108:WUV983117 WUU983108:WUU983123 C65604:C65619 II65604:II65619 SE65604:SE65619 ACA65604:ACA65619 ALW65604:ALW65619 AVS65604:AVS65619 BFO65604:BFO65619 BPK65604:BPK65619 BZG65604:BZG65619 CJC65604:CJC65619 CSY65604:CSY65619 DCU65604:DCU65619 DMQ65604:DMQ65619 DWM65604:DWM65619 EGI65604:EGI65619 EQE65604:EQE65619 FAA65604:FAA65619 FJW65604:FJW65619 FTS65604:FTS65619 GDO65604:GDO65619 GNK65604:GNK65619 GXG65604:GXG65619 HHC65604:HHC65619 HQY65604:HQY65619 IAU65604:IAU65619 IKQ65604:IKQ65619 IUM65604:IUM65619 JEI65604:JEI65619 JOE65604:JOE65619 JYA65604:JYA65619 KHW65604:KHW65619 KRS65604:KRS65619 LBO65604:LBO65619 LLK65604:LLK65619 LVG65604:LVG65619 MFC65604:MFC65619 MOY65604:MOY65619 MYU65604:MYU65619 NIQ65604:NIQ65619 NSM65604:NSM65619 OCI65604:OCI65619 OME65604:OME65619 OWA65604:OWA65619 PFW65604:PFW65619 PPS65604:PPS65619 PZO65604:PZO65619 QJK65604:QJK65619 QTG65604:QTG65619 RDC65604:RDC65619 RMY65604:RMY65619 RWU65604:RWU65619 SGQ65604:SGQ65619 SQM65604:SQM65619 TAI65604:TAI65619 TKE65604:TKE65619 TUA65604:TUA65619 UDW65604:UDW65619 UNS65604:UNS65619 UXO65604:UXO65619 VHK65604:VHK65619 VRG65604:VRG65619 WBC65604:WBC65619 WKY65604:WKY65619 WUU65604:WUU65619 C131140:C131155 II131140:II131155 SE131140:SE131155 ACA131140:ACA131155 ALW131140:ALW131155 AVS131140:AVS131155 BFO131140:BFO131155 BPK131140:BPK131155 BZG131140:BZG131155 CJC131140:CJC131155 CSY131140:CSY131155 DCU131140:DCU131155 DMQ131140:DMQ131155 DWM131140:DWM131155 EGI131140:EGI131155 EQE131140:EQE131155 FAA131140:FAA131155 FJW131140:FJW131155 FTS131140:FTS131155 GDO131140:GDO131155 GNK131140:GNK131155 GXG131140:GXG131155 HHC131140:HHC131155 HQY131140:HQY131155 IAU131140:IAU131155 IKQ131140:IKQ131155 IUM131140:IUM131155 JEI131140:JEI131155 JOE131140:JOE131155 JYA131140:JYA131155 KHW131140:KHW131155 KRS131140:KRS131155 LBO131140:LBO131155 LLK131140:LLK131155 LVG131140:LVG131155 MFC131140:MFC131155 MOY131140:MOY131155 MYU131140:MYU131155 NIQ131140:NIQ131155 NSM131140:NSM131155 OCI131140:OCI131155 OME131140:OME131155 OWA131140:OWA131155 PFW131140:PFW131155 PPS131140:PPS131155 PZO131140:PZO131155 QJK131140:QJK131155 QTG131140:QTG131155 RDC131140:RDC131155 RMY131140:RMY131155 RWU131140:RWU131155 SGQ131140:SGQ131155 SQM131140:SQM131155 TAI131140:TAI131155 TKE131140:TKE131155 TUA131140:TUA131155 UDW131140:UDW131155 UNS131140:UNS131155 UXO131140:UXO131155 VHK131140:VHK131155 VRG131140:VRG131155 WBC131140:WBC131155 WKY131140:WKY131155 WUU131140:WUU131155 C196676:C196691 II196676:II196691 SE196676:SE196691 ACA196676:ACA196691 ALW196676:ALW196691 AVS196676:AVS196691 BFO196676:BFO196691 BPK196676:BPK196691 BZG196676:BZG196691 CJC196676:CJC196691 CSY196676:CSY196691 DCU196676:DCU196691 DMQ196676:DMQ196691 DWM196676:DWM196691 EGI196676:EGI196691 EQE196676:EQE196691 FAA196676:FAA196691 FJW196676:FJW196691 FTS196676:FTS196691 GDO196676:GDO196691 GNK196676:GNK196691 GXG196676:GXG196691 HHC196676:HHC196691 HQY196676:HQY196691 IAU196676:IAU196691 IKQ196676:IKQ196691 IUM196676:IUM196691 JEI196676:JEI196691 JOE196676:JOE196691 JYA196676:JYA196691 KHW196676:KHW196691 KRS196676:KRS196691 LBO196676:LBO196691 LLK196676:LLK196691 LVG196676:LVG196691 MFC196676:MFC196691 MOY196676:MOY196691 MYU196676:MYU196691 NIQ196676:NIQ196691 NSM196676:NSM196691 OCI196676:OCI196691 OME196676:OME196691 OWA196676:OWA196691 PFW196676:PFW196691 PPS196676:PPS196691 PZO196676:PZO196691 QJK196676:QJK196691 QTG196676:QTG196691 RDC196676:RDC196691 RMY196676:RMY196691 RWU196676:RWU196691 SGQ196676:SGQ196691 SQM196676:SQM196691 TAI196676:TAI196691 TKE196676:TKE196691 TUA196676:TUA196691 UDW196676:UDW196691 UNS196676:UNS196691 UXO196676:UXO196691 VHK196676:VHK196691 VRG196676:VRG196691 WBC196676:WBC196691 WKY196676:WKY196691 WUU196676:WUU196691 C262212:C262227 II262212:II262227 SE262212:SE262227 ACA262212:ACA262227 ALW262212:ALW262227 AVS262212:AVS262227 BFO262212:BFO262227 BPK262212:BPK262227 BZG262212:BZG262227 CJC262212:CJC262227 CSY262212:CSY262227 DCU262212:DCU262227 DMQ262212:DMQ262227 DWM262212:DWM262227 EGI262212:EGI262227 EQE262212:EQE262227 FAA262212:FAA262227 FJW262212:FJW262227 FTS262212:FTS262227 GDO262212:GDO262227 GNK262212:GNK262227 GXG262212:GXG262227 HHC262212:HHC262227 HQY262212:HQY262227 IAU262212:IAU262227 IKQ262212:IKQ262227 IUM262212:IUM262227 JEI262212:JEI262227 JOE262212:JOE262227 JYA262212:JYA262227 KHW262212:KHW262227 KRS262212:KRS262227 LBO262212:LBO262227 LLK262212:LLK262227 LVG262212:LVG262227 MFC262212:MFC262227 MOY262212:MOY262227 MYU262212:MYU262227 NIQ262212:NIQ262227 NSM262212:NSM262227 OCI262212:OCI262227 OME262212:OME262227 OWA262212:OWA262227 PFW262212:PFW262227 PPS262212:PPS262227 PZO262212:PZO262227 QJK262212:QJK262227 QTG262212:QTG262227 RDC262212:RDC262227 RMY262212:RMY262227 RWU262212:RWU262227 SGQ262212:SGQ262227 SQM262212:SQM262227 TAI262212:TAI262227 TKE262212:TKE262227 TUA262212:TUA262227 UDW262212:UDW262227 UNS262212:UNS262227 UXO262212:UXO262227 VHK262212:VHK262227 VRG262212:VRG262227 WBC262212:WBC262227 WKY262212:WKY262227 WUU262212:WUU262227 C327748:C327763 II327748:II327763 SE327748:SE327763 ACA327748:ACA327763 ALW327748:ALW327763 AVS327748:AVS327763 BFO327748:BFO327763 BPK327748:BPK327763 BZG327748:BZG327763 CJC327748:CJC327763 CSY327748:CSY327763 DCU327748:DCU327763 DMQ327748:DMQ327763 DWM327748:DWM327763 EGI327748:EGI327763 EQE327748:EQE327763 FAA327748:FAA327763 FJW327748:FJW327763 FTS327748:FTS327763 GDO327748:GDO327763 GNK327748:GNK327763 GXG327748:GXG327763 HHC327748:HHC327763 HQY327748:HQY327763 IAU327748:IAU327763 IKQ327748:IKQ327763 IUM327748:IUM327763 JEI327748:JEI327763 JOE327748:JOE327763 JYA327748:JYA327763 KHW327748:KHW327763 KRS327748:KRS327763 LBO327748:LBO327763 LLK327748:LLK327763 LVG327748:LVG327763 MFC327748:MFC327763 MOY327748:MOY327763 MYU327748:MYU327763 NIQ327748:NIQ327763 NSM327748:NSM327763 OCI327748:OCI327763 OME327748:OME327763 OWA327748:OWA327763 PFW327748:PFW327763 PPS327748:PPS327763 PZO327748:PZO327763 QJK327748:QJK327763 QTG327748:QTG327763 RDC327748:RDC327763 RMY327748:RMY327763 RWU327748:RWU327763 SGQ327748:SGQ327763 SQM327748:SQM327763 TAI327748:TAI327763 TKE327748:TKE327763 TUA327748:TUA327763 UDW327748:UDW327763 UNS327748:UNS327763 UXO327748:UXO327763 VHK327748:VHK327763 VRG327748:VRG327763 WBC327748:WBC327763 WKY327748:WKY327763 WUU327748:WUU327763 C393284:C393299 II393284:II393299 SE393284:SE393299 ACA393284:ACA393299 ALW393284:ALW393299 AVS393284:AVS393299 BFO393284:BFO393299 BPK393284:BPK393299 BZG393284:BZG393299 CJC393284:CJC393299 CSY393284:CSY393299 DCU393284:DCU393299 DMQ393284:DMQ393299 DWM393284:DWM393299 EGI393284:EGI393299 EQE393284:EQE393299 FAA393284:FAA393299 FJW393284:FJW393299 FTS393284:FTS393299 GDO393284:GDO393299 GNK393284:GNK393299 GXG393284:GXG393299 HHC393284:HHC393299 HQY393284:HQY393299 IAU393284:IAU393299 IKQ393284:IKQ393299 IUM393284:IUM393299 JEI393284:JEI393299 JOE393284:JOE393299 JYA393284:JYA393299 KHW393284:KHW393299 KRS393284:KRS393299 LBO393284:LBO393299 LLK393284:LLK393299 LVG393284:LVG393299 MFC393284:MFC393299 MOY393284:MOY393299 MYU393284:MYU393299 NIQ393284:NIQ393299 NSM393284:NSM393299 OCI393284:OCI393299 OME393284:OME393299 OWA393284:OWA393299 PFW393284:PFW393299 PPS393284:PPS393299 PZO393284:PZO393299 QJK393284:QJK393299 QTG393284:QTG393299 RDC393284:RDC393299 RMY393284:RMY393299 RWU393284:RWU393299 SGQ393284:SGQ393299 SQM393284:SQM393299 TAI393284:TAI393299 TKE393284:TKE393299 TUA393284:TUA393299 UDW393284:UDW393299 UNS393284:UNS393299 UXO393284:UXO393299 VHK393284:VHK393299 VRG393284:VRG393299 WBC393284:WBC393299 WKY393284:WKY393299 WUU393284:WUU393299 C458820:C458835 II458820:II458835 SE458820:SE458835 ACA458820:ACA458835 ALW458820:ALW458835 AVS458820:AVS458835 BFO458820:BFO458835 BPK458820:BPK458835 BZG458820:BZG458835 CJC458820:CJC458835 CSY458820:CSY458835 DCU458820:DCU458835 DMQ458820:DMQ458835 DWM458820:DWM458835 EGI458820:EGI458835 EQE458820:EQE458835 FAA458820:FAA458835 FJW458820:FJW458835 FTS458820:FTS458835 GDO458820:GDO458835 GNK458820:GNK458835 GXG458820:GXG458835 HHC458820:HHC458835 HQY458820:HQY458835 IAU458820:IAU458835 IKQ458820:IKQ458835 IUM458820:IUM458835 JEI458820:JEI458835 JOE458820:JOE458835 JYA458820:JYA458835 KHW458820:KHW458835 KRS458820:KRS458835 LBO458820:LBO458835 LLK458820:LLK458835 LVG458820:LVG458835 MFC458820:MFC458835 MOY458820:MOY458835 MYU458820:MYU458835 NIQ458820:NIQ458835 NSM458820:NSM458835 OCI458820:OCI458835 OME458820:OME458835 OWA458820:OWA458835 PFW458820:PFW458835 PPS458820:PPS458835 PZO458820:PZO458835 QJK458820:QJK458835 QTG458820:QTG458835 RDC458820:RDC458835 RMY458820:RMY458835 RWU458820:RWU458835 SGQ458820:SGQ458835 SQM458820:SQM458835 TAI458820:TAI458835 TKE458820:TKE458835 TUA458820:TUA458835 UDW458820:UDW458835 UNS458820:UNS458835 UXO458820:UXO458835 VHK458820:VHK458835 VRG458820:VRG458835 WBC458820:WBC458835 WKY458820:WKY458835 WUU458820:WUU458835 C524356:C524371 II524356:II524371 SE524356:SE524371 ACA524356:ACA524371 ALW524356:ALW524371 AVS524356:AVS524371 BFO524356:BFO524371 BPK524356:BPK524371 BZG524356:BZG524371 CJC524356:CJC524371 CSY524356:CSY524371 DCU524356:DCU524371 DMQ524356:DMQ524371 DWM524356:DWM524371 EGI524356:EGI524371 EQE524356:EQE524371 FAA524356:FAA524371 FJW524356:FJW524371 FTS524356:FTS524371 GDO524356:GDO524371 GNK524356:GNK524371 GXG524356:GXG524371 HHC524356:HHC524371 HQY524356:HQY524371 IAU524356:IAU524371 IKQ524356:IKQ524371 IUM524356:IUM524371 JEI524356:JEI524371 JOE524356:JOE524371 JYA524356:JYA524371 KHW524356:KHW524371 KRS524356:KRS524371 LBO524356:LBO524371 LLK524356:LLK524371 LVG524356:LVG524371 MFC524356:MFC524371 MOY524356:MOY524371 MYU524356:MYU524371 NIQ524356:NIQ524371 NSM524356:NSM524371 OCI524356:OCI524371 OME524356:OME524371 OWA524356:OWA524371 PFW524356:PFW524371 PPS524356:PPS524371 PZO524356:PZO524371 QJK524356:QJK524371 QTG524356:QTG524371 RDC524356:RDC524371 RMY524356:RMY524371 RWU524356:RWU524371 SGQ524356:SGQ524371 SQM524356:SQM524371 TAI524356:TAI524371 TKE524356:TKE524371 TUA524356:TUA524371 UDW524356:UDW524371 UNS524356:UNS524371 UXO524356:UXO524371 VHK524356:VHK524371 VRG524356:VRG524371 WBC524356:WBC524371 WKY524356:WKY524371 WUU524356:WUU524371 C589892:C589907 II589892:II589907 SE589892:SE589907 ACA589892:ACA589907 ALW589892:ALW589907 AVS589892:AVS589907 BFO589892:BFO589907 BPK589892:BPK589907 BZG589892:BZG589907 CJC589892:CJC589907 CSY589892:CSY589907 DCU589892:DCU589907 DMQ589892:DMQ589907 DWM589892:DWM589907 EGI589892:EGI589907 EQE589892:EQE589907 FAA589892:FAA589907 FJW589892:FJW589907 FTS589892:FTS589907 GDO589892:GDO589907 GNK589892:GNK589907 GXG589892:GXG589907 HHC589892:HHC589907 HQY589892:HQY589907 IAU589892:IAU589907 IKQ589892:IKQ589907 IUM589892:IUM589907 JEI589892:JEI589907 JOE589892:JOE589907 JYA589892:JYA589907 KHW589892:KHW589907 KRS589892:KRS589907 LBO589892:LBO589907 LLK589892:LLK589907 LVG589892:LVG589907 MFC589892:MFC589907 MOY589892:MOY589907 MYU589892:MYU589907 NIQ589892:NIQ589907 NSM589892:NSM589907 OCI589892:OCI589907 OME589892:OME589907 OWA589892:OWA589907 PFW589892:PFW589907 PPS589892:PPS589907 PZO589892:PZO589907 QJK589892:QJK589907 QTG589892:QTG589907 RDC589892:RDC589907 RMY589892:RMY589907 RWU589892:RWU589907 SGQ589892:SGQ589907 SQM589892:SQM589907 TAI589892:TAI589907 TKE589892:TKE589907 TUA589892:TUA589907 UDW589892:UDW589907 UNS589892:UNS589907 UXO589892:UXO589907 VHK589892:VHK589907 VRG589892:VRG589907 WBC589892:WBC589907 WKY589892:WKY589907 WUU589892:WUU589907 C655428:C655443 II655428:II655443 SE655428:SE655443 ACA655428:ACA655443 ALW655428:ALW655443 AVS655428:AVS655443 BFO655428:BFO655443 BPK655428:BPK655443 BZG655428:BZG655443 CJC655428:CJC655443 CSY655428:CSY655443 DCU655428:DCU655443 DMQ655428:DMQ655443 DWM655428:DWM655443 EGI655428:EGI655443 EQE655428:EQE655443 FAA655428:FAA655443 FJW655428:FJW655443 FTS655428:FTS655443 GDO655428:GDO655443 GNK655428:GNK655443 GXG655428:GXG655443 HHC655428:HHC655443 HQY655428:HQY655443 IAU655428:IAU655443 IKQ655428:IKQ655443 IUM655428:IUM655443 JEI655428:JEI655443 JOE655428:JOE655443 JYA655428:JYA655443 KHW655428:KHW655443 KRS655428:KRS655443 LBO655428:LBO655443 LLK655428:LLK655443 LVG655428:LVG655443 MFC655428:MFC655443 MOY655428:MOY655443 MYU655428:MYU655443 NIQ655428:NIQ655443 NSM655428:NSM655443 OCI655428:OCI655443 OME655428:OME655443 OWA655428:OWA655443 PFW655428:PFW655443 PPS655428:PPS655443 PZO655428:PZO655443 QJK655428:QJK655443 QTG655428:QTG655443 RDC655428:RDC655443 RMY655428:RMY655443 RWU655428:RWU655443 SGQ655428:SGQ655443 SQM655428:SQM655443 TAI655428:TAI655443 TKE655428:TKE655443 TUA655428:TUA655443 UDW655428:UDW655443 UNS655428:UNS655443 UXO655428:UXO655443 VHK655428:VHK655443 VRG655428:VRG655443 WBC655428:WBC655443 WKY655428:WKY655443 WUU655428:WUU655443 C720964:C720979 II720964:II720979 SE720964:SE720979 ACA720964:ACA720979 ALW720964:ALW720979 AVS720964:AVS720979 BFO720964:BFO720979 BPK720964:BPK720979 BZG720964:BZG720979 CJC720964:CJC720979 CSY720964:CSY720979 DCU720964:DCU720979 DMQ720964:DMQ720979 DWM720964:DWM720979 EGI720964:EGI720979 EQE720964:EQE720979 FAA720964:FAA720979 FJW720964:FJW720979 FTS720964:FTS720979 GDO720964:GDO720979 GNK720964:GNK720979 GXG720964:GXG720979 HHC720964:HHC720979 HQY720964:HQY720979 IAU720964:IAU720979 IKQ720964:IKQ720979 IUM720964:IUM720979 JEI720964:JEI720979 JOE720964:JOE720979 JYA720964:JYA720979 KHW720964:KHW720979 KRS720964:KRS720979 LBO720964:LBO720979 LLK720964:LLK720979 LVG720964:LVG720979 MFC720964:MFC720979 MOY720964:MOY720979 MYU720964:MYU720979 NIQ720964:NIQ720979 NSM720964:NSM720979 OCI720964:OCI720979 OME720964:OME720979 OWA720964:OWA720979 PFW720964:PFW720979 PPS720964:PPS720979 PZO720964:PZO720979 QJK720964:QJK720979 QTG720964:QTG720979 RDC720964:RDC720979 RMY720964:RMY720979 RWU720964:RWU720979 SGQ720964:SGQ720979 SQM720964:SQM720979 TAI720964:TAI720979 TKE720964:TKE720979 TUA720964:TUA720979 UDW720964:UDW720979 UNS720964:UNS720979 UXO720964:UXO720979 VHK720964:VHK720979 VRG720964:VRG720979 WBC720964:WBC720979 WKY720964:WKY720979 WUU720964:WUU720979 C786500:C786515 II786500:II786515 SE786500:SE786515 ACA786500:ACA786515 ALW786500:ALW786515 AVS786500:AVS786515 BFO786500:BFO786515 BPK786500:BPK786515 BZG786500:BZG786515 CJC786500:CJC786515 CSY786500:CSY786515 DCU786500:DCU786515 DMQ786500:DMQ786515 DWM786500:DWM786515 EGI786500:EGI786515 EQE786500:EQE786515 FAA786500:FAA786515 FJW786500:FJW786515 FTS786500:FTS786515 GDO786500:GDO786515 GNK786500:GNK786515 GXG786500:GXG786515 HHC786500:HHC786515 HQY786500:HQY786515 IAU786500:IAU786515 IKQ786500:IKQ786515 IUM786500:IUM786515 JEI786500:JEI786515 JOE786500:JOE786515 JYA786500:JYA786515 KHW786500:KHW786515 KRS786500:KRS786515 LBO786500:LBO786515 LLK786500:LLK786515 LVG786500:LVG786515 MFC786500:MFC786515 MOY786500:MOY786515 MYU786500:MYU786515 NIQ786500:NIQ786515 NSM786500:NSM786515 OCI786500:OCI786515 OME786500:OME786515 OWA786500:OWA786515 PFW786500:PFW786515 PPS786500:PPS786515 PZO786500:PZO786515 QJK786500:QJK786515 QTG786500:QTG786515 RDC786500:RDC786515 RMY786500:RMY786515 RWU786500:RWU786515 SGQ786500:SGQ786515 SQM786500:SQM786515 TAI786500:TAI786515 TKE786500:TKE786515 TUA786500:TUA786515 UDW786500:UDW786515 UNS786500:UNS786515 UXO786500:UXO786515 VHK786500:VHK786515 VRG786500:VRG786515 WBC786500:WBC786515 WKY786500:WKY786515 WUU786500:WUU786515 C852036:C852051 II852036:II852051 SE852036:SE852051 ACA852036:ACA852051 ALW852036:ALW852051 AVS852036:AVS852051 BFO852036:BFO852051 BPK852036:BPK852051 BZG852036:BZG852051 CJC852036:CJC852051 CSY852036:CSY852051 DCU852036:DCU852051 DMQ852036:DMQ852051 DWM852036:DWM852051 EGI852036:EGI852051 EQE852036:EQE852051 FAA852036:FAA852051 FJW852036:FJW852051 FTS852036:FTS852051 GDO852036:GDO852051 GNK852036:GNK852051 GXG852036:GXG852051 HHC852036:HHC852051 HQY852036:HQY852051 IAU852036:IAU852051 IKQ852036:IKQ852051 IUM852036:IUM852051 JEI852036:JEI852051 JOE852036:JOE852051 JYA852036:JYA852051 KHW852036:KHW852051 KRS852036:KRS852051 LBO852036:LBO852051 LLK852036:LLK852051 LVG852036:LVG852051 MFC852036:MFC852051 MOY852036:MOY852051 MYU852036:MYU852051 NIQ852036:NIQ852051 NSM852036:NSM852051 OCI852036:OCI852051 OME852036:OME852051 OWA852036:OWA852051 PFW852036:PFW852051 PPS852036:PPS852051 PZO852036:PZO852051 QJK852036:QJK852051 QTG852036:QTG852051 RDC852036:RDC852051 RMY852036:RMY852051 RWU852036:RWU852051 SGQ852036:SGQ852051 SQM852036:SQM852051 TAI852036:TAI852051 TKE852036:TKE852051 TUA852036:TUA852051 UDW852036:UDW852051 UNS852036:UNS852051 UXO852036:UXO852051 VHK852036:VHK852051 VRG852036:VRG852051 WBC852036:WBC852051 WKY852036:WKY852051 WUU852036:WUU852051 C917572:C917587 II917572:II917587 SE917572:SE917587 ACA917572:ACA917587 ALW917572:ALW917587 AVS917572:AVS917587 BFO917572:BFO917587 BPK917572:BPK917587 BZG917572:BZG917587 CJC917572:CJC917587 CSY917572:CSY917587 DCU917572:DCU917587 DMQ917572:DMQ917587 DWM917572:DWM917587 EGI917572:EGI917587 EQE917572:EQE917587 FAA917572:FAA917587 FJW917572:FJW917587 FTS917572:FTS917587 GDO917572:GDO917587 GNK917572:GNK917587 GXG917572:GXG917587 HHC917572:HHC917587 HQY917572:HQY917587 IAU917572:IAU917587 IKQ917572:IKQ917587 IUM917572:IUM917587 JEI917572:JEI917587 JOE917572:JOE917587 JYA917572:JYA917587 KHW917572:KHW917587 KRS917572:KRS917587 LBO917572:LBO917587 LLK917572:LLK917587 LVG917572:LVG917587 MFC917572:MFC917587 MOY917572:MOY917587 MYU917572:MYU917587 NIQ917572:NIQ917587 NSM917572:NSM917587 OCI917572:OCI917587 OME917572:OME917587 OWA917572:OWA917587 PFW917572:PFW917587 PPS917572:PPS917587 PZO917572:PZO917587 QJK917572:QJK917587 QTG917572:QTG917587 RDC917572:RDC917587 RMY917572:RMY917587 RWU917572:RWU917587 SGQ917572:SGQ917587 SQM917572:SQM917587 TAI917572:TAI917587 TKE917572:TKE917587 TUA917572:TUA917587 UDW917572:UDW917587 UNS917572:UNS917587 UXO917572:UXO917587 VHK917572:VHK917587 VRG917572:VRG917587 WBC917572:WBC917587 WKY917572:WKY917587 WUU917572:WUU917587 C983108:C983123 II983108:II983123 SE983108:SE983123 ACA983108:ACA983123 ALW983108:ALW983123 AVS983108:AVS983123 BFO983108:BFO983123 BPK983108:BPK983123 BZG983108:BZG983123 CJC983108:CJC983123 CSY983108:CSY983123 DCU983108:DCU983123 DMQ983108:DMQ983123 DWM983108:DWM983123 EGI983108:EGI983123 EQE983108:EQE983123 FAA983108:FAA983123 FJW983108:FJW983123 FTS983108:FTS983123 GDO983108:GDO983123 GNK983108:GNK983123 GXG983108:GXG983123 HHC983108:HHC983123 HQY983108:HQY983123 IAU983108:IAU983123 IKQ983108:IKQ983123 IUM983108:IUM983123 JEI983108:JEI983123 JOE983108:JOE983123 JYA983108:JYA983123 KHW983108:KHW983123 KRS983108:KRS983123 LBO983108:LBO983123 LLK983108:LLK983123 LVG983108:LVG983123 MFC983108:MFC983123 MOY983108:MOY983123 MYU983108:MYU983123 NIQ983108:NIQ983123 NSM983108:NSM983123 OCI983108:OCI983123 OME983108:OME983123 OWA983108:OWA983123 PFW983108:PFW983123 PPS983108:PPS983123 PZO983108:PZO983123 QJK983108:QJK983123 QTG983108:QTG983123 RDC983108:RDC983123 RMY983108:RMY983123 RWU983108:RWU983123 SGQ983108:SGQ983123 SQM983108:SQM983123 TAI983108:TAI983123 TKE983108:TKE983123 TUA983108:TUA983123 UDW983108:UDW983123 UNS983108:UNS983123 UXO983108:UXO983123 VHK983108:VHK983123 VRG983108:VRG983123 WTT54:WTT105 HI54:HI83 RE54:RE83 ABA54:ABA83 AKW54:AKW83 AUS54:AUS83 BEO54:BEO83 BOK54:BOK83 BYG54:BYG83 CIC54:CIC83 CRY54:CRY83 DBU54:DBU83 DLQ54:DLQ83 DVM54:DVM83 EFI54:EFI83 EPE54:EPE83 EZA54:EZA83 FIW54:FIW83 FSS54:FSS83 GCO54:GCO83 GMK54:GMK83 GWG54:GWG83 HGC54:HGC83 HPY54:HPY83 HZU54:HZU83 IJQ54:IJQ83 ITM54:ITM83 JDI54:JDI83 JNE54:JNE83 JXA54:JXA83 KGW54:KGW83 KQS54:KQS83 LAO54:LAO83 LKK54:LKK83 LUG54:LUG83 MEC54:MEC83 MNY54:MNY83 MXU54:MXU83 NHQ54:NHQ83 NRM54:NRM83 OBI54:OBI83 OLE54:OLE83 OVA54:OVA83 PEW54:PEW83 POS54:POS83 PYO54:PYO83 QIK54:QIK83 QSG54:QSG83 RCC54:RCC83 RLY54:RLY83 RVU54:RVU83 SFQ54:SFQ83 SPM54:SPM83 SZI54:SZI83 TJE54:TJE83 TTA54:TTA83 UCW54:UCW83 UMS54:UMS83 UWO54:UWO83 VGK54:VGK83 VQG54:VQG83 WAC54:WAC83 WJY54:WJY83 WTU54:WTU83 HH54:HH105 RD54:RD105 AAZ54:AAZ105 AKV54:AKV105 AUR54:AUR105 BEN54:BEN105 BOJ54:BOJ105 BYF54:BYF105 CIB54:CIB105 CRX54:CRX105 DBT54:DBT105 DLP54:DLP105 DVL54:DVL105 EFH54:EFH105 EPD54:EPD105 EYZ54:EYZ105 FIV54:FIV105 FSR54:FSR105 GCN54:GCN105 GMJ54:GMJ105 GWF54:GWF105 HGB54:HGB105 HPX54:HPX105 HZT54:HZT105 IJP54:IJP105 ITL54:ITL105 JDH54:JDH105 JND54:JND105 JWZ54:JWZ105 KGV54:KGV105 KQR54:KQR105 LAN54:LAN105 LKJ54:LKJ105 LUF54:LUF105 MEB54:MEB105 MNX54:MNX105 MXT54:MXT105 NHP54:NHP105 NRL54:NRL105 OBH54:OBH105 OLD54:OLD105 OUZ54:OUZ105 PEV54:PEV105 POR54:POR105 PYN54:PYN105 QIJ54:QIJ105 QSF54:QSF105 RCB54:RCB105 RLX54:RLX105 RVT54:RVT105 SFP54:SFP105 SPL54:SPL105 SZH54:SZH105 TJD54:TJD105 TSZ54:TSZ105 UCV54:UCV105 UMR54:UMR105 UWN54:UWN105 VGJ54:VGJ105 VQF54:VQF105 WAB54:WAB105 WJX54:WJX105 HH18:HI53 WTT18:WTU53 WJX18:WJY53 WAB18:WAC53 VQF18:VQG53 VGJ18:VGK53 UWN18:UWO53 UMR18:UMS53 UCV18:UCW53 TSZ18:TTA53 TJD18:TJE53 SZH18:SZI53 SPL18:SPM53 SFP18:SFQ53 RVT18:RVU53 RLX18:RLY53 RCB18:RCC53 QSF18:QSG53 QIJ18:QIK53 PYN18:PYO53 POR18:POS53 PEV18:PEW53 OUZ18:OVA53 OLD18:OLE53 OBH18:OBI53 NRL18:NRM53 NHP18:NHQ53 MXT18:MXU53 MNX18:MNY53 MEB18:MEC53 LUF18:LUG53 LKJ18:LKK53 LAN18:LAO53 KQR18:KQS53 KGV18:KGW53 JWZ18:JXA53 JND18:JNE53 JDH18:JDI53 ITL18:ITM53 IJP18:IJQ53 HZT18:HZU53 HPX18:HPY53 HGB18:HGC53 GWF18:GWG53 GMJ18:GMK53 GCN18:GCO53 FSR18:FSS53 FIV18:FIW53 EYZ18:EZA53 EPD18:EPE53 EFH18:EFI53 DVL18:DVM53 DLP18:DLQ53 DBT18:DBU53 CRX18:CRY53 CIB18:CIC53 BYF18:BYG53 BOJ18:BOK53 BEN18:BEO53 AUR18:AUS53 AKV18:AKW53 AAZ18:ABA53 RD18:RE53 II13:IJ17 WUU13:WUV17 WKY13:WKZ17 WBC13:WBD17 VRG13:VRH17 VHK13:VHL17 UXO13:UXP17 UNS13:UNT17 UDW13:UDX17 TUA13:TUB17 TKE13:TKF17 TAI13:TAJ17 SQM13:SQN17 SGQ13:SGR17 RWU13:RWV17 RMY13:RMZ17 RDC13:RDD17 QTG13:QTH17 QJK13:QJL17 PZO13:PZP17 PPS13:PPT17 PFW13:PFX17 OWA13:OWB17 OME13:OMF17 OCI13:OCJ17 NSM13:NSN17 NIQ13:NIR17 MYU13:MYV17 MOY13:MOZ17 MFC13:MFD17 LVG13:LVH17 LLK13:LLL17 LBO13:LBP17 KRS13:KRT17 KHW13:KHX17 JYA13:JYB17 JOE13:JOF17 JEI13:JEJ17 IUM13:IUN17 IKQ13:IKR17 IAU13:IAV17 HQY13:HQZ17 HHC13:HHD17 GXG13:GXH17 GNK13:GNL17 GDO13:GDP17 FTS13:FTT17 FJW13:FJX17 FAA13:FAB17 EQE13:EQF17 EGI13:EGJ17 DWM13:DWN17 DMQ13:DMR17 DCU13:DCV17 CSY13:CSZ17 CJC13:CJD17 BZG13:BZH17 BPK13:BPL17 BFO13:BFP17 AVS13:AVT17 ALW13:ALX17 ACA13:ACB17 SE13:SF17" xr:uid="{00000000-0002-0000-0000-000000000000}">
      <formula1>#REF!</formula1>
    </dataValidation>
    <dataValidation operator="greaterThan" allowBlank="1" showInputMessage="1" showErrorMessage="1" sqref="WUW983102 WLA983102 WBE983102 VRI983102 VHM983102 UXQ983102 UNU983102 UDY983102 TUC983102 TKG983102 TAK983102 SQO983102 SGS983102 RWW983102 RNA983102 RDE983102 QTI983102 QJM983102 PZQ983102 PPU983102 PFY983102 OWC983102 OMG983102 OCK983102 NSO983102 NIS983102 MYW983102 MPA983102 MFE983102 LVI983102 LLM983102 LBQ983102 KRU983102 KHY983102 JYC983102 JOG983102 JEK983102 IUO983102 IKS983102 IAW983102 HRA983102 HHE983102 GXI983102 GNM983102 GDQ983102 FTU983102 FJY983102 FAC983102 EQG983102 EGK983102 DWO983102 DMS983102 DCW983102 CTA983102 CJE983102 BZI983102 BPM983102 BFQ983102 AVU983102 ALY983102 ACC983102 SG983102 IK983102 F983102 WUW917566 WLA917566 WBE917566 VRI917566 VHM917566 UXQ917566 UNU917566 UDY917566 TUC917566 TKG917566 TAK917566 SQO917566 SGS917566 RWW917566 RNA917566 RDE917566 QTI917566 QJM917566 PZQ917566 PPU917566 PFY917566 OWC917566 OMG917566 OCK917566 NSO917566 NIS917566 MYW917566 MPA917566 MFE917566 LVI917566 LLM917566 LBQ917566 KRU917566 KHY917566 JYC917566 JOG917566 JEK917566 IUO917566 IKS917566 IAW917566 HRA917566 HHE917566 GXI917566 GNM917566 GDQ917566 FTU917566 FJY917566 FAC917566 EQG917566 EGK917566 DWO917566 DMS917566 DCW917566 CTA917566 CJE917566 BZI917566 BPM917566 BFQ917566 AVU917566 ALY917566 ACC917566 SG917566 IK917566 F917566 WUW852030 WLA852030 WBE852030 VRI852030 VHM852030 UXQ852030 UNU852030 UDY852030 TUC852030 TKG852030 TAK852030 SQO852030 SGS852030 RWW852030 RNA852030 RDE852030 QTI852030 QJM852030 PZQ852030 PPU852030 PFY852030 OWC852030 OMG852030 OCK852030 NSO852030 NIS852030 MYW852030 MPA852030 MFE852030 LVI852030 LLM852030 LBQ852030 KRU852030 KHY852030 JYC852030 JOG852030 JEK852030 IUO852030 IKS852030 IAW852030 HRA852030 HHE852030 GXI852030 GNM852030 GDQ852030 FTU852030 FJY852030 FAC852030 EQG852030 EGK852030 DWO852030 DMS852030 DCW852030 CTA852030 CJE852030 BZI852030 BPM852030 BFQ852030 AVU852030 ALY852030 ACC852030 SG852030 IK852030 F852030 WUW786494 WLA786494 WBE786494 VRI786494 VHM786494 UXQ786494 UNU786494 UDY786494 TUC786494 TKG786494 TAK786494 SQO786494 SGS786494 RWW786494 RNA786494 RDE786494 QTI786494 QJM786494 PZQ786494 PPU786494 PFY786494 OWC786494 OMG786494 OCK786494 NSO786494 NIS786494 MYW786494 MPA786494 MFE786494 LVI786494 LLM786494 LBQ786494 KRU786494 KHY786494 JYC786494 JOG786494 JEK786494 IUO786494 IKS786494 IAW786494 HRA786494 HHE786494 GXI786494 GNM786494 GDQ786494 FTU786494 FJY786494 FAC786494 EQG786494 EGK786494 DWO786494 DMS786494 DCW786494 CTA786494 CJE786494 BZI786494 BPM786494 BFQ786494 AVU786494 ALY786494 ACC786494 SG786494 IK786494 F786494 WUW720958 WLA720958 WBE720958 VRI720958 VHM720958 UXQ720958 UNU720958 UDY720958 TUC720958 TKG720958 TAK720958 SQO720958 SGS720958 RWW720958 RNA720958 RDE720958 QTI720958 QJM720958 PZQ720958 PPU720958 PFY720958 OWC720958 OMG720958 OCK720958 NSO720958 NIS720958 MYW720958 MPA720958 MFE720958 LVI720958 LLM720958 LBQ720958 KRU720958 KHY720958 JYC720958 JOG720958 JEK720958 IUO720958 IKS720958 IAW720958 HRA720958 HHE720958 GXI720958 GNM720958 GDQ720958 FTU720958 FJY720958 FAC720958 EQG720958 EGK720958 DWO720958 DMS720958 DCW720958 CTA720958 CJE720958 BZI720958 BPM720958 BFQ720958 AVU720958 ALY720958 ACC720958 SG720958 IK720958 F720958 WUW655422 WLA655422 WBE655422 VRI655422 VHM655422 UXQ655422 UNU655422 UDY655422 TUC655422 TKG655422 TAK655422 SQO655422 SGS655422 RWW655422 RNA655422 RDE655422 QTI655422 QJM655422 PZQ655422 PPU655422 PFY655422 OWC655422 OMG655422 OCK655422 NSO655422 NIS655422 MYW655422 MPA655422 MFE655422 LVI655422 LLM655422 LBQ655422 KRU655422 KHY655422 JYC655422 JOG655422 JEK655422 IUO655422 IKS655422 IAW655422 HRA655422 HHE655422 GXI655422 GNM655422 GDQ655422 FTU655422 FJY655422 FAC655422 EQG655422 EGK655422 DWO655422 DMS655422 DCW655422 CTA655422 CJE655422 BZI655422 BPM655422 BFQ655422 AVU655422 ALY655422 ACC655422 SG655422 IK655422 F655422 WUW589886 WLA589886 WBE589886 VRI589886 VHM589886 UXQ589886 UNU589886 UDY589886 TUC589886 TKG589886 TAK589886 SQO589886 SGS589886 RWW589886 RNA589886 RDE589886 QTI589886 QJM589886 PZQ589886 PPU589886 PFY589886 OWC589886 OMG589886 OCK589886 NSO589886 NIS589886 MYW589886 MPA589886 MFE589886 LVI589886 LLM589886 LBQ589886 KRU589886 KHY589886 JYC589886 JOG589886 JEK589886 IUO589886 IKS589886 IAW589886 HRA589886 HHE589886 GXI589886 GNM589886 GDQ589886 FTU589886 FJY589886 FAC589886 EQG589886 EGK589886 DWO589886 DMS589886 DCW589886 CTA589886 CJE589886 BZI589886 BPM589886 BFQ589886 AVU589886 ALY589886 ACC589886 SG589886 IK589886 F589886 WUW524350 WLA524350 WBE524350 VRI524350 VHM524350 UXQ524350 UNU524350 UDY524350 TUC524350 TKG524350 TAK524350 SQO524350 SGS524350 RWW524350 RNA524350 RDE524350 QTI524350 QJM524350 PZQ524350 PPU524350 PFY524350 OWC524350 OMG524350 OCK524350 NSO524350 NIS524350 MYW524350 MPA524350 MFE524350 LVI524350 LLM524350 LBQ524350 KRU524350 KHY524350 JYC524350 JOG524350 JEK524350 IUO524350 IKS524350 IAW524350 HRA524350 HHE524350 GXI524350 GNM524350 GDQ524350 FTU524350 FJY524350 FAC524350 EQG524350 EGK524350 DWO524350 DMS524350 DCW524350 CTA524350 CJE524350 BZI524350 BPM524350 BFQ524350 AVU524350 ALY524350 ACC524350 SG524350 IK524350 F524350 WUW458814 WLA458814 WBE458814 VRI458814 VHM458814 UXQ458814 UNU458814 UDY458814 TUC458814 TKG458814 TAK458814 SQO458814 SGS458814 RWW458814 RNA458814 RDE458814 QTI458814 QJM458814 PZQ458814 PPU458814 PFY458814 OWC458814 OMG458814 OCK458814 NSO458814 NIS458814 MYW458814 MPA458814 MFE458814 LVI458814 LLM458814 LBQ458814 KRU458814 KHY458814 JYC458814 JOG458814 JEK458814 IUO458814 IKS458814 IAW458814 HRA458814 HHE458814 GXI458814 GNM458814 GDQ458814 FTU458814 FJY458814 FAC458814 EQG458814 EGK458814 DWO458814 DMS458814 DCW458814 CTA458814 CJE458814 BZI458814 BPM458814 BFQ458814 AVU458814 ALY458814 ACC458814 SG458814 IK458814 F458814 WUW393278 WLA393278 WBE393278 VRI393278 VHM393278 UXQ393278 UNU393278 UDY393278 TUC393278 TKG393278 TAK393278 SQO393278 SGS393278 RWW393278 RNA393278 RDE393278 QTI393278 QJM393278 PZQ393278 PPU393278 PFY393278 OWC393278 OMG393278 OCK393278 NSO393278 NIS393278 MYW393278 MPA393278 MFE393278 LVI393278 LLM393278 LBQ393278 KRU393278 KHY393278 JYC393278 JOG393278 JEK393278 IUO393278 IKS393278 IAW393278 HRA393278 HHE393278 GXI393278 GNM393278 GDQ393278 FTU393278 FJY393278 FAC393278 EQG393278 EGK393278 DWO393278 DMS393278 DCW393278 CTA393278 CJE393278 BZI393278 BPM393278 BFQ393278 AVU393278 ALY393278 ACC393278 SG393278 IK393278 F393278 WUW327742 WLA327742 WBE327742 VRI327742 VHM327742 UXQ327742 UNU327742 UDY327742 TUC327742 TKG327742 TAK327742 SQO327742 SGS327742 RWW327742 RNA327742 RDE327742 QTI327742 QJM327742 PZQ327742 PPU327742 PFY327742 OWC327742 OMG327742 OCK327742 NSO327742 NIS327742 MYW327742 MPA327742 MFE327742 LVI327742 LLM327742 LBQ327742 KRU327742 KHY327742 JYC327742 JOG327742 JEK327742 IUO327742 IKS327742 IAW327742 HRA327742 HHE327742 GXI327742 GNM327742 GDQ327742 FTU327742 FJY327742 FAC327742 EQG327742 EGK327742 DWO327742 DMS327742 DCW327742 CTA327742 CJE327742 BZI327742 BPM327742 BFQ327742 AVU327742 ALY327742 ACC327742 SG327742 IK327742 F327742 WUW262206 WLA262206 WBE262206 VRI262206 VHM262206 UXQ262206 UNU262206 UDY262206 TUC262206 TKG262206 TAK262206 SQO262206 SGS262206 RWW262206 RNA262206 RDE262206 QTI262206 QJM262206 PZQ262206 PPU262206 PFY262206 OWC262206 OMG262206 OCK262206 NSO262206 NIS262206 MYW262206 MPA262206 MFE262206 LVI262206 LLM262206 LBQ262206 KRU262206 KHY262206 JYC262206 JOG262206 JEK262206 IUO262206 IKS262206 IAW262206 HRA262206 HHE262206 GXI262206 GNM262206 GDQ262206 FTU262206 FJY262206 FAC262206 EQG262206 EGK262206 DWO262206 DMS262206 DCW262206 CTA262206 CJE262206 BZI262206 BPM262206 BFQ262206 AVU262206 ALY262206 ACC262206 SG262206 IK262206 F262206 WUW196670 WLA196670 WBE196670 VRI196670 VHM196670 UXQ196670 UNU196670 UDY196670 TUC196670 TKG196670 TAK196670 SQO196670 SGS196670 RWW196670 RNA196670 RDE196670 QTI196670 QJM196670 PZQ196670 PPU196670 PFY196670 OWC196670 OMG196670 OCK196670 NSO196670 NIS196670 MYW196670 MPA196670 MFE196670 LVI196670 LLM196670 LBQ196670 KRU196670 KHY196670 JYC196670 JOG196670 JEK196670 IUO196670 IKS196670 IAW196670 HRA196670 HHE196670 GXI196670 GNM196670 GDQ196670 FTU196670 FJY196670 FAC196670 EQG196670 EGK196670 DWO196670 DMS196670 DCW196670 CTA196670 CJE196670 BZI196670 BPM196670 BFQ196670 AVU196670 ALY196670 ACC196670 SG196670 IK196670 F196670 WUW131134 WLA131134 WBE131134 VRI131134 VHM131134 UXQ131134 UNU131134 UDY131134 TUC131134 TKG131134 TAK131134 SQO131134 SGS131134 RWW131134 RNA131134 RDE131134 QTI131134 QJM131134 PZQ131134 PPU131134 PFY131134 OWC131134 OMG131134 OCK131134 NSO131134 NIS131134 MYW131134 MPA131134 MFE131134 LVI131134 LLM131134 LBQ131134 KRU131134 KHY131134 JYC131134 JOG131134 JEK131134 IUO131134 IKS131134 IAW131134 HRA131134 HHE131134 GXI131134 GNM131134 GDQ131134 FTU131134 FJY131134 FAC131134 EQG131134 EGK131134 DWO131134 DMS131134 DCW131134 CTA131134 CJE131134 BZI131134 BPM131134 BFQ131134 AVU131134 ALY131134 ACC131134 SG131134 IK131134 F131134 WUW65598 WLA65598 WBE65598 VRI65598 VHM65598 UXQ65598 UNU65598 UDY65598 TUC65598 TKG65598 TAK65598 SQO65598 SGS65598 RWW65598 RNA65598 RDE65598 QTI65598 QJM65598 PZQ65598 PPU65598 PFY65598 OWC65598 OMG65598 OCK65598 NSO65598 NIS65598 MYW65598 MPA65598 MFE65598 LVI65598 LLM65598 LBQ65598 KRU65598 KHY65598 JYC65598 JOG65598 JEK65598 IUO65598 IKS65598 IAW65598 HRA65598 HHE65598 GXI65598 GNM65598 GDQ65598 FTU65598 FJY65598 FAC65598 EQG65598 EGK65598 DWO65598 DMS65598 DCW65598 CTA65598 CJE65598 BZI65598 BPM65598 BFQ65598 AVU65598 ALY65598 ACC65598 SG65598 IK65598 F65598 WTV38:WTV41 WJZ38:WJZ41 WAD38:WAD41 VQH38:VQH41 VGL38:VGL41 UWP38:UWP41 UMT38:UMT41 UCX38:UCX41 TTB38:TTB41 TJF38:TJF41 SZJ38:SZJ41 SPN38:SPN41 SFR38:SFR41 RVV38:RVV41 RLZ38:RLZ41 RCD38:RCD41 QSH38:QSH41 QIL38:QIL41 PYP38:PYP41 POT38:POT41 PEX38:PEX41 OVB38:OVB41 OLF38:OLF41 OBJ38:OBJ41 NRN38:NRN41 NHR38:NHR41 MXV38:MXV41 MNZ38:MNZ41 MED38:MED41 LUH38:LUH41 LKL38:LKL41 LAP38:LAP41 KQT38:KQT41 KGX38:KGX41 JXB38:JXB41 JNF38:JNF41 JDJ38:JDJ41 ITN38:ITN41 IJR38:IJR41 HZV38:HZV41 HPZ38:HPZ41 HGD38:HGD41 GWH38:GWH41 GML38:GML41 GCP38:GCP41 FST38:FST41 FIX38:FIX41 EZB38:EZB41 EPF38:EPF41 EFJ38:EFJ41 DVN38:DVN41 DLR38:DLR41 DBV38:DBV41 CRZ38:CRZ41 CID38:CID41 BYH38:BYH41 BOL38:BOL41 BEP38:BEP41 AUT38:AUT41 AKX38:AKX41 ABB38:ABB41 RF38:RF41 HJ38:HJ41" xr:uid="{00000000-0002-0000-0000-000001000000}"/>
  </dataValidations>
  <printOptions horizontalCentered="1" verticalCentered="1"/>
  <pageMargins left="0.31496062992125984" right="0.31496062992125984" top="0.35433070866141736" bottom="0.35433070866141736" header="0.31496062992125984" footer="0.31496062992125984"/>
  <pageSetup scale="4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Q70"/>
  <sheetViews>
    <sheetView zoomScale="75" zoomScaleNormal="50" workbookViewId="0">
      <pane xSplit="9" ySplit="13" topLeftCell="J45" activePane="bottomRight" state="frozen"/>
      <selection pane="topRight" activeCell="J1" sqref="J1"/>
      <selection pane="bottomLeft" activeCell="A14" sqref="A14"/>
      <selection pane="bottomRight" activeCell="T21" sqref="T21"/>
    </sheetView>
  </sheetViews>
  <sheetFormatPr baseColWidth="10" defaultRowHeight="19" x14ac:dyDescent="0.25"/>
  <cols>
    <col min="1" max="1" width="18" style="317" hidden="1" customWidth="1"/>
    <col min="2" max="2" width="24.33203125" style="317" hidden="1" customWidth="1"/>
    <col min="3" max="3" width="15.83203125" style="317" hidden="1" customWidth="1"/>
    <col min="4" max="4" width="11.1640625" style="317" hidden="1" customWidth="1"/>
    <col min="5" max="5" width="4.5" style="317" customWidth="1"/>
    <col min="6" max="6" width="22.5" style="317" customWidth="1"/>
    <col min="7" max="7" width="19.1640625" style="317" customWidth="1"/>
    <col min="8" max="8" width="30.6640625" style="317" customWidth="1"/>
    <col min="9" max="9" width="13.33203125" style="317" customWidth="1"/>
    <col min="10" max="10" width="10.83203125" style="317"/>
    <col min="11" max="11" width="24.5" style="317" customWidth="1"/>
    <col min="12" max="13" width="10.83203125" style="317"/>
    <col min="14" max="14" width="14.5" style="317" hidden="1" customWidth="1"/>
    <col min="15" max="15" width="16.6640625" style="317" hidden="1" customWidth="1"/>
    <col min="16" max="16" width="13" style="317" hidden="1" customWidth="1"/>
    <col min="17" max="17" width="14.5" style="317" hidden="1" customWidth="1"/>
    <col min="18" max="18" width="17.6640625" style="317" hidden="1" customWidth="1"/>
    <col min="19" max="19" width="13" style="317" hidden="1" customWidth="1"/>
    <col min="20" max="20" width="14.5" style="317" customWidth="1"/>
    <col min="21" max="21" width="17.83203125" style="317" customWidth="1"/>
    <col min="22" max="22" width="13" style="317" bestFit="1" customWidth="1"/>
    <col min="23" max="23" width="14.33203125" style="317" customWidth="1"/>
    <col min="24" max="24" width="17.6640625" style="317" customWidth="1"/>
    <col min="25" max="25" width="6.5" style="342" customWidth="1"/>
    <col min="26" max="26" width="54.5" style="317" customWidth="1"/>
    <col min="27" max="28" width="8.5" style="317" customWidth="1"/>
    <col min="29" max="29" width="10.83203125" style="317" customWidth="1"/>
    <col min="30" max="30" width="34.5" style="317" customWidth="1"/>
    <col min="31" max="31" width="47" style="317" customWidth="1"/>
    <col min="32" max="32" width="32.5" style="317" customWidth="1"/>
    <col min="33" max="33" width="47.5" style="317" customWidth="1"/>
    <col min="34" max="34" width="8.5" style="317" customWidth="1"/>
    <col min="35" max="35" width="10.83203125" style="317" customWidth="1"/>
    <col min="36" max="36" width="34.5" style="317" customWidth="1"/>
    <col min="37" max="37" width="47" style="317" customWidth="1"/>
    <col min="38" max="38" width="32.5" style="317" customWidth="1"/>
    <col min="39" max="39" width="47.5" style="317" customWidth="1"/>
    <col min="40" max="40" width="9" style="317" customWidth="1"/>
    <col min="41" max="41" width="10.6640625" style="317" customWidth="1"/>
    <col min="42" max="42" width="15.6640625" style="317" customWidth="1"/>
    <col min="43" max="43" width="19.6640625" style="317" customWidth="1"/>
    <col min="44" max="16384" width="10.83203125" style="317"/>
  </cols>
  <sheetData>
    <row r="1" spans="1:43" x14ac:dyDescent="0.25">
      <c r="A1" s="1524" t="s">
        <v>0</v>
      </c>
      <c r="B1" s="1524"/>
      <c r="C1" s="1524"/>
      <c r="D1" s="1524"/>
      <c r="E1" s="1524"/>
      <c r="F1" s="1524"/>
      <c r="G1" s="1524"/>
      <c r="H1" s="1524"/>
      <c r="I1" s="1524"/>
      <c r="J1" s="1524"/>
      <c r="K1" s="1524"/>
      <c r="L1" s="1524"/>
      <c r="M1" s="1524"/>
      <c r="N1" s="1524"/>
      <c r="O1" s="1524"/>
      <c r="P1" s="1524"/>
      <c r="Q1" s="1524"/>
      <c r="R1" s="1524"/>
      <c r="S1" s="1524"/>
      <c r="T1" s="1524"/>
      <c r="U1" s="1524"/>
      <c r="V1" s="1524"/>
      <c r="W1" s="1524"/>
      <c r="X1" s="1524"/>
      <c r="Y1" s="1524"/>
      <c r="Z1" s="1524"/>
      <c r="AA1" s="1524"/>
      <c r="AB1" s="1524"/>
      <c r="AC1" s="1524"/>
      <c r="AD1" s="1524"/>
      <c r="AE1" s="1524"/>
      <c r="AF1" s="1524"/>
      <c r="AG1" s="1524"/>
      <c r="AH1" s="1524"/>
      <c r="AI1" s="1524"/>
      <c r="AJ1" s="1524"/>
      <c r="AK1" s="1524"/>
      <c r="AL1" s="1524"/>
      <c r="AM1" s="1524"/>
      <c r="AN1" s="1524"/>
      <c r="AO1" s="1524"/>
      <c r="AP1" s="1524"/>
      <c r="AQ1" s="1524"/>
    </row>
    <row r="2" spans="1:43" x14ac:dyDescent="0.25">
      <c r="A2" s="1524" t="s">
        <v>1</v>
      </c>
      <c r="B2" s="1524"/>
      <c r="C2" s="1524"/>
      <c r="D2" s="1524"/>
      <c r="E2" s="1524"/>
      <c r="F2" s="1524"/>
      <c r="G2" s="1524"/>
      <c r="H2" s="1524"/>
      <c r="I2" s="1524"/>
      <c r="J2" s="1524"/>
      <c r="K2" s="1524"/>
      <c r="L2" s="1524"/>
      <c r="M2" s="1524"/>
      <c r="N2" s="1524"/>
      <c r="O2" s="1524"/>
      <c r="P2" s="1524"/>
      <c r="Q2" s="1524"/>
      <c r="R2" s="1524"/>
      <c r="S2" s="1524"/>
      <c r="T2" s="1524"/>
      <c r="U2" s="1524"/>
      <c r="V2" s="1524"/>
      <c r="W2" s="1524"/>
      <c r="X2" s="1524"/>
      <c r="Y2" s="1524"/>
      <c r="Z2" s="1524"/>
      <c r="AA2" s="1524"/>
      <c r="AB2" s="1524"/>
      <c r="AC2" s="1524"/>
      <c r="AD2" s="1524"/>
      <c r="AE2" s="1524"/>
      <c r="AF2" s="1524"/>
      <c r="AG2" s="1524"/>
      <c r="AH2" s="1524"/>
      <c r="AI2" s="1524"/>
      <c r="AJ2" s="1524"/>
      <c r="AK2" s="1524"/>
      <c r="AL2" s="1524"/>
      <c r="AM2" s="1524"/>
      <c r="AN2" s="1524"/>
      <c r="AO2" s="1524"/>
      <c r="AP2" s="1524"/>
      <c r="AQ2" s="1524"/>
    </row>
    <row r="3" spans="1:43" x14ac:dyDescent="0.25">
      <c r="A3" s="1524" t="s">
        <v>2</v>
      </c>
      <c r="B3" s="1524"/>
      <c r="C3" s="1524"/>
      <c r="D3" s="1524"/>
      <c r="E3" s="1524"/>
      <c r="F3" s="1524"/>
      <c r="G3" s="1524"/>
      <c r="H3" s="1524"/>
      <c r="I3" s="1524"/>
      <c r="J3" s="1524"/>
      <c r="K3" s="1524"/>
      <c r="L3" s="1524"/>
      <c r="M3" s="1524"/>
      <c r="N3" s="1524"/>
      <c r="O3" s="1524"/>
      <c r="P3" s="1524"/>
      <c r="Q3" s="1524"/>
      <c r="R3" s="1524"/>
      <c r="S3" s="1524"/>
      <c r="T3" s="1524"/>
      <c r="U3" s="1524"/>
      <c r="V3" s="1524"/>
      <c r="W3" s="1524"/>
      <c r="X3" s="1524"/>
      <c r="Y3" s="1524"/>
      <c r="Z3" s="1524"/>
      <c r="AA3" s="1524"/>
      <c r="AB3" s="1524"/>
      <c r="AC3" s="1524"/>
      <c r="AD3" s="1524"/>
      <c r="AE3" s="1524"/>
      <c r="AF3" s="1524"/>
      <c r="AG3" s="1524"/>
      <c r="AH3" s="1524"/>
      <c r="AI3" s="1524"/>
      <c r="AJ3" s="1524"/>
      <c r="AK3" s="1524"/>
      <c r="AL3" s="1524"/>
      <c r="AM3" s="1524"/>
      <c r="AN3" s="1524"/>
      <c r="AO3" s="1524"/>
      <c r="AP3" s="1524"/>
      <c r="AQ3" s="1524"/>
    </row>
    <row r="4" spans="1:43" x14ac:dyDescent="0.25">
      <c r="A4" s="1525" t="s">
        <v>3</v>
      </c>
      <c r="B4" s="1525"/>
      <c r="C4" s="1525"/>
      <c r="D4" s="1525"/>
      <c r="E4" s="1525"/>
      <c r="F4" s="1525"/>
      <c r="G4" s="1525"/>
      <c r="H4" s="1525"/>
      <c r="I4" s="1525"/>
      <c r="J4" s="1525"/>
      <c r="K4" s="1525"/>
      <c r="L4" s="1525"/>
      <c r="M4" s="1525"/>
      <c r="N4" s="1525"/>
      <c r="O4" s="1525"/>
      <c r="P4" s="1525"/>
      <c r="Q4" s="1525"/>
      <c r="R4" s="1525"/>
      <c r="S4" s="1525"/>
      <c r="T4" s="1525"/>
      <c r="U4" s="1525"/>
      <c r="V4" s="1525"/>
      <c r="W4" s="1525"/>
      <c r="X4" s="1525"/>
      <c r="Y4" s="1525"/>
      <c r="Z4" s="1525"/>
      <c r="AA4" s="1525"/>
      <c r="AB4" s="1525"/>
      <c r="AC4" s="1525"/>
      <c r="AD4" s="1525"/>
      <c r="AE4" s="1525"/>
      <c r="AF4" s="1525"/>
      <c r="AG4" s="1525"/>
      <c r="AH4" s="1525"/>
      <c r="AI4" s="1525"/>
      <c r="AJ4" s="1525"/>
      <c r="AK4" s="1525"/>
      <c r="AL4" s="1525"/>
      <c r="AM4" s="1525"/>
      <c r="AN4" s="1525"/>
      <c r="AO4" s="1525"/>
      <c r="AP4" s="1525"/>
      <c r="AQ4" s="1525"/>
    </row>
    <row r="5" spans="1:43" ht="15" customHeight="1" x14ac:dyDescent="0.25">
      <c r="A5" s="1526" t="s">
        <v>4</v>
      </c>
      <c r="B5" s="1526"/>
      <c r="C5" s="1526"/>
      <c r="D5" s="1526"/>
      <c r="E5" s="1598" t="s">
        <v>42</v>
      </c>
      <c r="F5" s="1599"/>
      <c r="G5" s="1599"/>
      <c r="H5" s="1599"/>
      <c r="I5" s="1599"/>
      <c r="J5" s="1599"/>
      <c r="K5" s="1599"/>
      <c r="L5" s="1599"/>
      <c r="M5" s="1599"/>
      <c r="N5" s="1599"/>
      <c r="O5" s="1599"/>
      <c r="P5" s="1599"/>
      <c r="Q5" s="1599"/>
      <c r="R5" s="1599"/>
      <c r="S5" s="1599"/>
      <c r="T5" s="1599"/>
      <c r="U5" s="1599"/>
      <c r="V5" s="1599"/>
      <c r="W5" s="1599"/>
      <c r="X5" s="1599"/>
      <c r="Y5" s="1599"/>
      <c r="Z5" s="1599"/>
      <c r="AA5" s="1599"/>
      <c r="AB5" s="1599"/>
      <c r="AC5" s="1599"/>
      <c r="AD5" s="1599"/>
      <c r="AE5" s="1599"/>
      <c r="AF5" s="1599"/>
      <c r="AG5" s="1599"/>
      <c r="AH5" s="1599"/>
      <c r="AI5" s="1599"/>
      <c r="AJ5" s="1599"/>
      <c r="AK5" s="1599"/>
      <c r="AL5" s="1599"/>
      <c r="AM5" s="1599"/>
      <c r="AN5" s="1599"/>
      <c r="AO5" s="1599"/>
      <c r="AP5" s="1599"/>
      <c r="AQ5" s="1600"/>
    </row>
    <row r="6" spans="1:43" x14ac:dyDescent="0.25">
      <c r="A6" s="1526" t="s">
        <v>5</v>
      </c>
      <c r="B6" s="1526"/>
      <c r="C6" s="1526"/>
      <c r="D6" s="1526"/>
      <c r="E6" s="1601">
        <v>2540203113</v>
      </c>
      <c r="F6" s="1602"/>
      <c r="G6" s="1602"/>
      <c r="H6" s="1602"/>
      <c r="I6" s="1602"/>
      <c r="J6" s="1602"/>
      <c r="K6" s="1602"/>
      <c r="L6" s="1602"/>
      <c r="M6" s="1602"/>
      <c r="N6" s="1602"/>
      <c r="O6" s="1602"/>
      <c r="P6" s="1602"/>
      <c r="Q6" s="1602"/>
      <c r="R6" s="1602"/>
      <c r="S6" s="1602"/>
      <c r="T6" s="1602"/>
      <c r="U6" s="1602"/>
      <c r="V6" s="1602"/>
      <c r="W6" s="1602"/>
      <c r="X6" s="1602"/>
      <c r="Y6" s="1602"/>
      <c r="Z6" s="1602"/>
      <c r="AA6" s="1602"/>
      <c r="AB6" s="1602"/>
      <c r="AC6" s="1602"/>
      <c r="AD6" s="1602"/>
      <c r="AE6" s="1602"/>
      <c r="AF6" s="1602"/>
      <c r="AG6" s="1602"/>
      <c r="AH6" s="1602"/>
      <c r="AI6" s="1602"/>
      <c r="AJ6" s="1602"/>
      <c r="AK6" s="1602"/>
      <c r="AL6" s="1602"/>
      <c r="AM6" s="1602"/>
      <c r="AN6" s="1602"/>
      <c r="AO6" s="1602"/>
      <c r="AP6" s="1602"/>
      <c r="AQ6" s="1603"/>
    </row>
    <row r="7" spans="1:43" x14ac:dyDescent="0.25">
      <c r="A7" s="1526" t="s">
        <v>6</v>
      </c>
      <c r="B7" s="1526"/>
      <c r="C7" s="1526"/>
      <c r="D7" s="1526"/>
      <c r="E7" s="1598" t="s">
        <v>697</v>
      </c>
      <c r="F7" s="1599"/>
      <c r="G7" s="1599"/>
      <c r="H7" s="1599"/>
      <c r="I7" s="1599"/>
      <c r="J7" s="1599"/>
      <c r="K7" s="1599"/>
      <c r="L7" s="1599"/>
      <c r="M7" s="1599"/>
      <c r="N7" s="1599"/>
      <c r="O7" s="1599"/>
      <c r="P7" s="1599"/>
      <c r="Q7" s="1599"/>
      <c r="R7" s="1599"/>
      <c r="S7" s="1599"/>
      <c r="T7" s="1599"/>
      <c r="U7" s="1599"/>
      <c r="V7" s="1599"/>
      <c r="W7" s="1599"/>
      <c r="X7" s="1599"/>
      <c r="Y7" s="1599"/>
      <c r="Z7" s="1599"/>
      <c r="AA7" s="1599"/>
      <c r="AB7" s="1599"/>
      <c r="AC7" s="1599"/>
      <c r="AD7" s="1599"/>
      <c r="AE7" s="1599"/>
      <c r="AF7" s="1599"/>
      <c r="AG7" s="1599"/>
      <c r="AH7" s="1599"/>
      <c r="AI7" s="1599"/>
      <c r="AJ7" s="1599"/>
      <c r="AK7" s="1599"/>
      <c r="AL7" s="1599"/>
      <c r="AM7" s="1599"/>
      <c r="AN7" s="1599"/>
      <c r="AO7" s="1599"/>
      <c r="AP7" s="1599"/>
      <c r="AQ7" s="1600"/>
    </row>
    <row r="8" spans="1:43" x14ac:dyDescent="0.25">
      <c r="A8" s="1526" t="s">
        <v>7</v>
      </c>
      <c r="B8" s="1526"/>
      <c r="C8" s="1526"/>
      <c r="D8" s="1526"/>
      <c r="E8" s="1598" t="s">
        <v>686</v>
      </c>
      <c r="F8" s="1599"/>
      <c r="G8" s="1599"/>
      <c r="H8" s="1599"/>
      <c r="I8" s="1599"/>
      <c r="J8" s="1599"/>
      <c r="K8" s="1599"/>
      <c r="L8" s="1599"/>
      <c r="M8" s="1599"/>
      <c r="N8" s="1599"/>
      <c r="O8" s="1599"/>
      <c r="P8" s="1599"/>
      <c r="Q8" s="1599"/>
      <c r="R8" s="1599"/>
      <c r="S8" s="1599"/>
      <c r="T8" s="1599"/>
      <c r="U8" s="1599"/>
      <c r="V8" s="1599"/>
      <c r="W8" s="1599"/>
      <c r="X8" s="1599"/>
      <c r="Y8" s="1599"/>
      <c r="Z8" s="1599"/>
      <c r="AA8" s="1599"/>
      <c r="AB8" s="1599"/>
      <c r="AC8" s="1599"/>
      <c r="AD8" s="1599"/>
      <c r="AE8" s="1599"/>
      <c r="AF8" s="1599"/>
      <c r="AG8" s="1599"/>
      <c r="AH8" s="1599"/>
      <c r="AI8" s="1599"/>
      <c r="AJ8" s="1599"/>
      <c r="AK8" s="1599"/>
      <c r="AL8" s="1599"/>
      <c r="AM8" s="1599"/>
      <c r="AN8" s="1599"/>
      <c r="AO8" s="1599"/>
      <c r="AP8" s="1599"/>
      <c r="AQ8" s="1600"/>
    </row>
    <row r="9" spans="1:43" ht="15" customHeight="1" x14ac:dyDescent="0.25">
      <c r="A9" s="1529" t="s">
        <v>8</v>
      </c>
      <c r="B9" s="1532" t="s">
        <v>9</v>
      </c>
      <c r="C9" s="1535" t="s">
        <v>10</v>
      </c>
      <c r="D9" s="1536"/>
      <c r="E9" s="1550" t="s">
        <v>27</v>
      </c>
      <c r="F9" s="1553" t="s">
        <v>11</v>
      </c>
      <c r="G9" s="1555" t="s">
        <v>12</v>
      </c>
      <c r="H9" s="1556"/>
      <c r="I9" s="1556"/>
      <c r="J9" s="1556"/>
      <c r="K9" s="1556"/>
      <c r="L9" s="1557"/>
      <c r="M9" s="1553" t="s">
        <v>687</v>
      </c>
      <c r="N9" s="1478" t="s">
        <v>1180</v>
      </c>
      <c r="O9" s="1479"/>
      <c r="P9" s="1480"/>
      <c r="Q9" s="1478" t="s">
        <v>1181</v>
      </c>
      <c r="R9" s="1479"/>
      <c r="S9" s="1480"/>
      <c r="T9" s="1478" t="s">
        <v>1127</v>
      </c>
      <c r="U9" s="1479"/>
      <c r="V9" s="1480"/>
      <c r="W9" s="1584" t="s">
        <v>1243</v>
      </c>
      <c r="X9" s="1527" t="s">
        <v>710</v>
      </c>
      <c r="Y9" s="1550" t="s">
        <v>28</v>
      </c>
      <c r="Z9" s="1578" t="s">
        <v>30</v>
      </c>
      <c r="AA9" s="1578" t="s">
        <v>679</v>
      </c>
      <c r="AB9" s="1581" t="s">
        <v>680</v>
      </c>
      <c r="AC9" s="1511" t="s">
        <v>660</v>
      </c>
      <c r="AD9" s="1495" t="s">
        <v>661</v>
      </c>
      <c r="AE9" s="1495" t="s">
        <v>783</v>
      </c>
      <c r="AF9" s="1495" t="s">
        <v>662</v>
      </c>
      <c r="AG9" s="1495" t="s">
        <v>663</v>
      </c>
      <c r="AH9" s="1614" t="s">
        <v>681</v>
      </c>
      <c r="AI9" s="1508" t="s">
        <v>664</v>
      </c>
      <c r="AJ9" s="1623" t="s">
        <v>661</v>
      </c>
      <c r="AK9" s="1623" t="s">
        <v>783</v>
      </c>
      <c r="AL9" s="1623" t="s">
        <v>662</v>
      </c>
      <c r="AM9" s="1623" t="s">
        <v>663</v>
      </c>
      <c r="AN9" s="1618" t="s">
        <v>682</v>
      </c>
      <c r="AO9" s="1618" t="s">
        <v>683</v>
      </c>
      <c r="AP9" s="1553" t="s">
        <v>65</v>
      </c>
      <c r="AQ9" s="1553" t="s">
        <v>14</v>
      </c>
    </row>
    <row r="10" spans="1:43" ht="51.75" customHeight="1" x14ac:dyDescent="0.25">
      <c r="A10" s="1530"/>
      <c r="B10" s="1533"/>
      <c r="C10" s="1537"/>
      <c r="D10" s="1538"/>
      <c r="E10" s="1551"/>
      <c r="F10" s="1490"/>
      <c r="G10" s="1553" t="s">
        <v>15</v>
      </c>
      <c r="H10" s="1553" t="s">
        <v>16</v>
      </c>
      <c r="I10" s="1553" t="s">
        <v>17</v>
      </c>
      <c r="J10" s="1575" t="s">
        <v>18</v>
      </c>
      <c r="K10" s="1576"/>
      <c r="L10" s="1577"/>
      <c r="M10" s="1490"/>
      <c r="N10" s="1481"/>
      <c r="O10" s="1482"/>
      <c r="P10" s="1483"/>
      <c r="Q10" s="1481"/>
      <c r="R10" s="1482"/>
      <c r="S10" s="1483"/>
      <c r="T10" s="1481"/>
      <c r="U10" s="1482"/>
      <c r="V10" s="1483"/>
      <c r="W10" s="1584"/>
      <c r="X10" s="1528"/>
      <c r="Y10" s="1551"/>
      <c r="Z10" s="1579"/>
      <c r="AA10" s="1579"/>
      <c r="AB10" s="1582"/>
      <c r="AC10" s="1512"/>
      <c r="AD10" s="1496"/>
      <c r="AE10" s="1496"/>
      <c r="AF10" s="1496"/>
      <c r="AG10" s="1496"/>
      <c r="AH10" s="1615"/>
      <c r="AI10" s="1509"/>
      <c r="AJ10" s="1624"/>
      <c r="AK10" s="1624"/>
      <c r="AL10" s="1624"/>
      <c r="AM10" s="1624"/>
      <c r="AN10" s="1619"/>
      <c r="AO10" s="1619"/>
      <c r="AP10" s="1490"/>
      <c r="AQ10" s="1490"/>
    </row>
    <row r="11" spans="1:43" ht="40" x14ac:dyDescent="0.25">
      <c r="A11" s="1531"/>
      <c r="B11" s="1534"/>
      <c r="C11" s="1539"/>
      <c r="D11" s="1540"/>
      <c r="E11" s="1552"/>
      <c r="F11" s="1554"/>
      <c r="G11" s="1554"/>
      <c r="H11" s="1554"/>
      <c r="I11" s="1554"/>
      <c r="J11" s="385" t="s">
        <v>20</v>
      </c>
      <c r="K11" s="386" t="s">
        <v>33</v>
      </c>
      <c r="L11" s="318" t="s">
        <v>19</v>
      </c>
      <c r="M11" s="1554"/>
      <c r="N11" s="446" t="s">
        <v>58</v>
      </c>
      <c r="O11" s="446" t="s">
        <v>779</v>
      </c>
      <c r="P11" s="446" t="s">
        <v>780</v>
      </c>
      <c r="Q11" s="446" t="s">
        <v>58</v>
      </c>
      <c r="R11" s="446" t="s">
        <v>779</v>
      </c>
      <c r="S11" s="446" t="s">
        <v>780</v>
      </c>
      <c r="T11" s="446" t="s">
        <v>58</v>
      </c>
      <c r="U11" s="446" t="s">
        <v>779</v>
      </c>
      <c r="V11" s="446" t="s">
        <v>780</v>
      </c>
      <c r="W11" s="1585"/>
      <c r="X11" s="1528"/>
      <c r="Y11" s="1552"/>
      <c r="Z11" s="1580"/>
      <c r="AA11" s="1580"/>
      <c r="AB11" s="1583"/>
      <c r="AC11" s="1513"/>
      <c r="AD11" s="1497"/>
      <c r="AE11" s="1497"/>
      <c r="AF11" s="1497"/>
      <c r="AG11" s="1497"/>
      <c r="AH11" s="1616"/>
      <c r="AI11" s="1510"/>
      <c r="AJ11" s="1625"/>
      <c r="AK11" s="1625"/>
      <c r="AL11" s="1625"/>
      <c r="AM11" s="1625"/>
      <c r="AN11" s="1620"/>
      <c r="AO11" s="1620"/>
      <c r="AP11" s="1554"/>
      <c r="AQ11" s="1554"/>
    </row>
    <row r="12" spans="1:43" ht="67.5" customHeight="1" x14ac:dyDescent="0.25">
      <c r="A12" s="1541" t="s">
        <v>111</v>
      </c>
      <c r="B12" s="1542" t="s">
        <v>112</v>
      </c>
      <c r="C12" s="1543" t="s">
        <v>113</v>
      </c>
      <c r="D12" s="1544"/>
      <c r="E12" s="1550">
        <v>4</v>
      </c>
      <c r="F12" s="1564" t="s">
        <v>1229</v>
      </c>
      <c r="G12" s="1604" t="s">
        <v>1185</v>
      </c>
      <c r="H12" s="1605" t="s">
        <v>1186</v>
      </c>
      <c r="I12" s="1592" t="s">
        <v>24</v>
      </c>
      <c r="J12" s="1617">
        <f>366/212</f>
        <v>1.7264150943396226</v>
      </c>
      <c r="K12" s="1523" t="s">
        <v>1228</v>
      </c>
      <c r="L12" s="1617">
        <v>2019</v>
      </c>
      <c r="M12" s="1617">
        <v>2</v>
      </c>
      <c r="N12" s="1487">
        <v>102</v>
      </c>
      <c r="O12" s="1487">
        <v>33</v>
      </c>
      <c r="P12" s="1484">
        <f>N12/O12</f>
        <v>3.0909090909090908</v>
      </c>
      <c r="Q12" s="1469">
        <v>0</v>
      </c>
      <c r="R12" s="1469">
        <v>0</v>
      </c>
      <c r="S12" s="1484" t="e">
        <f>Q12/R12</f>
        <v>#DIV/0!</v>
      </c>
      <c r="T12" s="1469">
        <f>N12+Q12</f>
        <v>102</v>
      </c>
      <c r="U12" s="1469">
        <f>O12+R12</f>
        <v>33</v>
      </c>
      <c r="V12" s="1484">
        <f>T12/U12</f>
        <v>3.0909090909090908</v>
      </c>
      <c r="W12" s="1507">
        <v>2</v>
      </c>
      <c r="X12" s="1591">
        <v>0</v>
      </c>
      <c r="Y12" s="389">
        <v>13</v>
      </c>
      <c r="Z12" s="320" t="s">
        <v>1149</v>
      </c>
      <c r="AA12" s="390">
        <v>0.25</v>
      </c>
      <c r="AB12" s="390">
        <v>6.25E-2</v>
      </c>
      <c r="AC12" s="448">
        <v>6.3E-2</v>
      </c>
      <c r="AD12" s="452" t="s">
        <v>850</v>
      </c>
      <c r="AE12" s="452" t="s">
        <v>851</v>
      </c>
      <c r="AF12" s="1498" t="s">
        <v>879</v>
      </c>
      <c r="AG12" s="1498" t="s">
        <v>880</v>
      </c>
      <c r="AH12" s="390">
        <v>6.25E-2</v>
      </c>
      <c r="AI12" s="448">
        <v>0</v>
      </c>
      <c r="AJ12" s="557" t="s">
        <v>50</v>
      </c>
      <c r="AK12" s="557" t="s">
        <v>50</v>
      </c>
      <c r="AL12" s="1453" t="s">
        <v>50</v>
      </c>
      <c r="AM12" s="1453" t="s">
        <v>1210</v>
      </c>
      <c r="AN12" s="400">
        <v>6.25E-2</v>
      </c>
      <c r="AO12" s="400">
        <v>6.25E-2</v>
      </c>
      <c r="AP12" s="1491" t="s">
        <v>105</v>
      </c>
      <c r="AQ12" s="1489" t="s">
        <v>786</v>
      </c>
    </row>
    <row r="13" spans="1:43" ht="120" x14ac:dyDescent="0.25">
      <c r="A13" s="1541"/>
      <c r="B13" s="1542"/>
      <c r="C13" s="1545"/>
      <c r="D13" s="1546"/>
      <c r="E13" s="1551"/>
      <c r="F13" s="1564"/>
      <c r="G13" s="1604"/>
      <c r="H13" s="1606"/>
      <c r="I13" s="1592"/>
      <c r="J13" s="1617"/>
      <c r="K13" s="1523"/>
      <c r="L13" s="1617"/>
      <c r="M13" s="1617"/>
      <c r="N13" s="1488"/>
      <c r="O13" s="1488"/>
      <c r="P13" s="1485"/>
      <c r="Q13" s="1473"/>
      <c r="R13" s="1473"/>
      <c r="S13" s="1485"/>
      <c r="T13" s="1473"/>
      <c r="U13" s="1473"/>
      <c r="V13" s="1485"/>
      <c r="W13" s="1507"/>
      <c r="X13" s="1591"/>
      <c r="Y13" s="389">
        <v>14</v>
      </c>
      <c r="Z13" s="391" t="s">
        <v>1150</v>
      </c>
      <c r="AA13" s="390">
        <v>0.5</v>
      </c>
      <c r="AB13" s="390">
        <v>0.125</v>
      </c>
      <c r="AC13" s="448">
        <v>0.125</v>
      </c>
      <c r="AD13" s="452" t="s">
        <v>855</v>
      </c>
      <c r="AE13" s="452" t="s">
        <v>852</v>
      </c>
      <c r="AF13" s="1499"/>
      <c r="AG13" s="1499"/>
      <c r="AH13" s="390">
        <v>0.125</v>
      </c>
      <c r="AI13" s="448">
        <v>0</v>
      </c>
      <c r="AJ13" s="557" t="s">
        <v>50</v>
      </c>
      <c r="AK13" s="557" t="s">
        <v>50</v>
      </c>
      <c r="AL13" s="1597"/>
      <c r="AM13" s="1597"/>
      <c r="AN13" s="400">
        <v>0.125</v>
      </c>
      <c r="AO13" s="400">
        <v>0.125</v>
      </c>
      <c r="AP13" s="1492"/>
      <c r="AQ13" s="1490"/>
    </row>
    <row r="14" spans="1:43" ht="140" x14ac:dyDescent="0.25">
      <c r="A14" s="1541"/>
      <c r="B14" s="1542"/>
      <c r="C14" s="1545"/>
      <c r="D14" s="1546"/>
      <c r="E14" s="1552"/>
      <c r="F14" s="1564"/>
      <c r="G14" s="1604"/>
      <c r="H14" s="1607"/>
      <c r="I14" s="1592"/>
      <c r="J14" s="1617"/>
      <c r="K14" s="1523"/>
      <c r="L14" s="1617"/>
      <c r="M14" s="1617"/>
      <c r="N14" s="1488"/>
      <c r="O14" s="1488"/>
      <c r="P14" s="1485"/>
      <c r="Q14" s="1473"/>
      <c r="R14" s="1473"/>
      <c r="S14" s="1485"/>
      <c r="T14" s="1473"/>
      <c r="U14" s="1473"/>
      <c r="V14" s="1485"/>
      <c r="W14" s="1507"/>
      <c r="X14" s="1591"/>
      <c r="Y14" s="389">
        <v>15</v>
      </c>
      <c r="Z14" s="392" t="s">
        <v>1151</v>
      </c>
      <c r="AA14" s="390">
        <v>0.25</v>
      </c>
      <c r="AB14" s="390">
        <v>6.25E-2</v>
      </c>
      <c r="AC14" s="448">
        <v>6.3E-2</v>
      </c>
      <c r="AD14" s="452" t="s">
        <v>856</v>
      </c>
      <c r="AE14" s="452" t="s">
        <v>853</v>
      </c>
      <c r="AF14" s="1500"/>
      <c r="AG14" s="1500"/>
      <c r="AH14" s="390">
        <v>6.25E-2</v>
      </c>
      <c r="AI14" s="448">
        <v>0</v>
      </c>
      <c r="AJ14" s="557" t="s">
        <v>50</v>
      </c>
      <c r="AK14" s="557" t="s">
        <v>50</v>
      </c>
      <c r="AL14" s="1454"/>
      <c r="AM14" s="1454"/>
      <c r="AN14" s="400">
        <v>6.25E-2</v>
      </c>
      <c r="AO14" s="400">
        <v>6.25E-2</v>
      </c>
      <c r="AP14" s="1492"/>
      <c r="AQ14" s="1490"/>
    </row>
    <row r="15" spans="1:43" ht="210" customHeight="1" x14ac:dyDescent="0.25">
      <c r="A15" s="1541"/>
      <c r="B15" s="1542"/>
      <c r="C15" s="1545"/>
      <c r="D15" s="1546"/>
      <c r="E15" s="393">
        <v>5</v>
      </c>
      <c r="F15" s="322" t="s">
        <v>1202</v>
      </c>
      <c r="G15" s="322" t="s">
        <v>90</v>
      </c>
      <c r="H15" s="322" t="s">
        <v>91</v>
      </c>
      <c r="I15" s="337" t="s">
        <v>24</v>
      </c>
      <c r="J15" s="394">
        <v>0.17469999999999999</v>
      </c>
      <c r="K15" s="551" t="s">
        <v>1209</v>
      </c>
      <c r="L15" s="395">
        <v>2019</v>
      </c>
      <c r="M15" s="394">
        <v>0.1847</v>
      </c>
      <c r="N15" s="554">
        <v>12</v>
      </c>
      <c r="O15" s="424">
        <v>2232</v>
      </c>
      <c r="P15" s="399">
        <f>N15/O15</f>
        <v>5.3763440860215058E-3</v>
      </c>
      <c r="Q15" s="409">
        <v>0</v>
      </c>
      <c r="R15" s="409">
        <v>0</v>
      </c>
      <c r="S15" s="399" t="e">
        <f>Q15/R15</f>
        <v>#DIV/0!</v>
      </c>
      <c r="T15" s="409">
        <f>N15+Q15</f>
        <v>12</v>
      </c>
      <c r="U15" s="552">
        <f>O15+R15</f>
        <v>2232</v>
      </c>
      <c r="V15" s="399">
        <f>T15/U15</f>
        <v>5.3763440860215058E-3</v>
      </c>
      <c r="W15" s="396">
        <v>0.1847</v>
      </c>
      <c r="X15" s="397">
        <f>(V15/M15)</f>
        <v>2.910852239318628E-2</v>
      </c>
      <c r="Y15" s="389">
        <v>16</v>
      </c>
      <c r="Z15" s="460" t="s">
        <v>1152</v>
      </c>
      <c r="AA15" s="398">
        <v>1</v>
      </c>
      <c r="AB15" s="453">
        <v>0.25</v>
      </c>
      <c r="AC15" s="448">
        <v>0.25</v>
      </c>
      <c r="AD15" s="452" t="s">
        <v>857</v>
      </c>
      <c r="AE15" s="452" t="s">
        <v>854</v>
      </c>
      <c r="AF15" s="452" t="s">
        <v>881</v>
      </c>
      <c r="AG15" s="454" t="s">
        <v>882</v>
      </c>
      <c r="AH15" s="453">
        <v>0.25</v>
      </c>
      <c r="AI15" s="448">
        <v>0</v>
      </c>
      <c r="AJ15" s="557" t="s">
        <v>50</v>
      </c>
      <c r="AK15" s="557" t="s">
        <v>50</v>
      </c>
      <c r="AL15" s="557" t="s">
        <v>50</v>
      </c>
      <c r="AM15" s="454" t="s">
        <v>1211</v>
      </c>
      <c r="AN15" s="458">
        <v>0.25</v>
      </c>
      <c r="AO15" s="458">
        <v>0.25</v>
      </c>
      <c r="AP15" s="1493"/>
      <c r="AQ15" s="1490"/>
    </row>
    <row r="16" spans="1:43" ht="162.75" customHeight="1" x14ac:dyDescent="0.25">
      <c r="A16" s="1541"/>
      <c r="B16" s="1542"/>
      <c r="C16" s="1545"/>
      <c r="D16" s="1546"/>
      <c r="E16" s="1550">
        <v>6</v>
      </c>
      <c r="F16" s="1605" t="s">
        <v>95</v>
      </c>
      <c r="G16" s="1621" t="s">
        <v>96</v>
      </c>
      <c r="H16" s="1621" t="s">
        <v>97</v>
      </c>
      <c r="I16" s="1487" t="s">
        <v>24</v>
      </c>
      <c r="J16" s="1572">
        <v>0.51</v>
      </c>
      <c r="K16" s="1586" t="s">
        <v>701</v>
      </c>
      <c r="L16" s="1469">
        <v>2019</v>
      </c>
      <c r="M16" s="1589">
        <v>0.53500000000000003</v>
      </c>
      <c r="N16" s="1469">
        <v>433</v>
      </c>
      <c r="O16" s="1469">
        <v>4520</v>
      </c>
      <c r="P16" s="1474">
        <f>N16/O16</f>
        <v>9.5796460176991144E-2</v>
      </c>
      <c r="Q16" s="1469">
        <v>307</v>
      </c>
      <c r="R16" s="1469">
        <v>4520</v>
      </c>
      <c r="S16" s="1474">
        <f>Q16/R16</f>
        <v>6.7920353982300882E-2</v>
      </c>
      <c r="T16" s="1469">
        <f>N16+Q16</f>
        <v>740</v>
      </c>
      <c r="U16" s="1469">
        <v>4520</v>
      </c>
      <c r="V16" s="1474">
        <f>T16/U16</f>
        <v>0.16371681415929204</v>
      </c>
      <c r="W16" s="1501">
        <v>0.53500000000000003</v>
      </c>
      <c r="X16" s="1504">
        <f>(V16/M16)</f>
        <v>0.30601273674634022</v>
      </c>
      <c r="Y16" s="389">
        <v>17</v>
      </c>
      <c r="Z16" s="391" t="s">
        <v>1153</v>
      </c>
      <c r="AA16" s="336">
        <v>0.3</v>
      </c>
      <c r="AB16" s="400">
        <v>7.4999999999999997E-2</v>
      </c>
      <c r="AC16" s="409" t="s">
        <v>858</v>
      </c>
      <c r="AD16" s="409" t="s">
        <v>871</v>
      </c>
      <c r="AE16" s="455" t="s">
        <v>792</v>
      </c>
      <c r="AF16" s="455" t="s">
        <v>797</v>
      </c>
      <c r="AG16" s="455" t="s">
        <v>793</v>
      </c>
      <c r="AH16" s="400">
        <v>7.4999999999999997E-2</v>
      </c>
      <c r="AI16" s="552" t="s">
        <v>858</v>
      </c>
      <c r="AJ16" s="552" t="s">
        <v>50</v>
      </c>
      <c r="AK16" s="455" t="s">
        <v>50</v>
      </c>
      <c r="AL16" s="455" t="s">
        <v>50</v>
      </c>
      <c r="AM16" s="455"/>
      <c r="AN16" s="400">
        <v>7.4999999999999997E-2</v>
      </c>
      <c r="AO16" s="400">
        <v>7.4999999999999997E-2</v>
      </c>
      <c r="AP16" s="1491" t="s">
        <v>70</v>
      </c>
      <c r="AQ16" s="1494" t="s">
        <v>865</v>
      </c>
    </row>
    <row r="17" spans="1:43" ht="156" customHeight="1" x14ac:dyDescent="0.25">
      <c r="A17" s="1541"/>
      <c r="B17" s="1542"/>
      <c r="C17" s="1545"/>
      <c r="D17" s="1546"/>
      <c r="E17" s="1551"/>
      <c r="F17" s="1606"/>
      <c r="G17" s="1622"/>
      <c r="H17" s="1622"/>
      <c r="I17" s="1488"/>
      <c r="J17" s="1573"/>
      <c r="K17" s="1587"/>
      <c r="L17" s="1473"/>
      <c r="M17" s="1590"/>
      <c r="N17" s="1473"/>
      <c r="O17" s="1473"/>
      <c r="P17" s="1475"/>
      <c r="Q17" s="1473"/>
      <c r="R17" s="1473"/>
      <c r="S17" s="1475"/>
      <c r="T17" s="1473"/>
      <c r="U17" s="1473"/>
      <c r="V17" s="1475"/>
      <c r="W17" s="1502"/>
      <c r="X17" s="1505"/>
      <c r="Y17" s="389">
        <v>18</v>
      </c>
      <c r="Z17" s="391" t="s">
        <v>1154</v>
      </c>
      <c r="AA17" s="321" t="s">
        <v>670</v>
      </c>
      <c r="AB17" s="401">
        <v>4.2999999999999997E-2</v>
      </c>
      <c r="AC17" s="409" t="s">
        <v>859</v>
      </c>
      <c r="AD17" s="409" t="s">
        <v>860</v>
      </c>
      <c r="AE17" s="455" t="s">
        <v>794</v>
      </c>
      <c r="AF17" s="455" t="s">
        <v>795</v>
      </c>
      <c r="AG17" s="455" t="s">
        <v>796</v>
      </c>
      <c r="AH17" s="401">
        <v>4.2999999999999997E-2</v>
      </c>
      <c r="AI17" s="552" t="s">
        <v>859</v>
      </c>
      <c r="AJ17" s="557" t="s">
        <v>860</v>
      </c>
      <c r="AK17" s="455" t="s">
        <v>794</v>
      </c>
      <c r="AL17" s="455" t="s">
        <v>795</v>
      </c>
      <c r="AM17" s="455" t="s">
        <v>796</v>
      </c>
      <c r="AN17" s="401">
        <v>4.2999999999999997E-2</v>
      </c>
      <c r="AO17" s="401">
        <v>4.2999999999999997E-2</v>
      </c>
      <c r="AP17" s="1492"/>
      <c r="AQ17" s="1490"/>
    </row>
    <row r="18" spans="1:43" ht="68.25" customHeight="1" x14ac:dyDescent="0.25">
      <c r="A18" s="1541"/>
      <c r="B18" s="1542"/>
      <c r="C18" s="1545"/>
      <c r="D18" s="1546"/>
      <c r="E18" s="1551"/>
      <c r="F18" s="1606"/>
      <c r="G18" s="1622"/>
      <c r="H18" s="1622"/>
      <c r="I18" s="1488"/>
      <c r="J18" s="1573"/>
      <c r="K18" s="1587"/>
      <c r="L18" s="1473"/>
      <c r="M18" s="1590"/>
      <c r="N18" s="1473"/>
      <c r="O18" s="1473"/>
      <c r="P18" s="1475"/>
      <c r="Q18" s="1473"/>
      <c r="R18" s="1473"/>
      <c r="S18" s="1475"/>
      <c r="T18" s="1473"/>
      <c r="U18" s="1473"/>
      <c r="V18" s="1475"/>
      <c r="W18" s="1502"/>
      <c r="X18" s="1505"/>
      <c r="Y18" s="389">
        <v>19</v>
      </c>
      <c r="Z18" s="391" t="s">
        <v>1155</v>
      </c>
      <c r="AA18" s="321" t="s">
        <v>670</v>
      </c>
      <c r="AB18" s="401">
        <v>4.2999999999999997E-2</v>
      </c>
      <c r="AC18" s="448">
        <v>4.2999999999999997E-2</v>
      </c>
      <c r="AD18" s="409" t="s">
        <v>861</v>
      </c>
      <c r="AE18" s="455" t="s">
        <v>798</v>
      </c>
      <c r="AF18" s="455" t="s">
        <v>799</v>
      </c>
      <c r="AG18" s="455" t="s">
        <v>800</v>
      </c>
      <c r="AH18" s="401">
        <v>4.2999999999999997E-2</v>
      </c>
      <c r="AI18" s="448">
        <v>4.2999999999999997E-2</v>
      </c>
      <c r="AJ18" s="552" t="s">
        <v>861</v>
      </c>
      <c r="AK18" s="455" t="s">
        <v>798</v>
      </c>
      <c r="AL18" s="455" t="s">
        <v>799</v>
      </c>
      <c r="AM18" s="455" t="s">
        <v>800</v>
      </c>
      <c r="AN18" s="401">
        <v>4.2999999999999997E-2</v>
      </c>
      <c r="AO18" s="401">
        <v>4.2999999999999997E-2</v>
      </c>
      <c r="AP18" s="1492"/>
      <c r="AQ18" s="1490"/>
    </row>
    <row r="19" spans="1:43" ht="115" customHeight="1" x14ac:dyDescent="0.25">
      <c r="A19" s="1541"/>
      <c r="B19" s="1542"/>
      <c r="C19" s="1545"/>
      <c r="D19" s="1546"/>
      <c r="E19" s="1551"/>
      <c r="F19" s="1606"/>
      <c r="G19" s="1622"/>
      <c r="H19" s="1622"/>
      <c r="I19" s="1488"/>
      <c r="J19" s="1573"/>
      <c r="K19" s="1587"/>
      <c r="L19" s="1473"/>
      <c r="M19" s="1590"/>
      <c r="N19" s="1473"/>
      <c r="O19" s="1473"/>
      <c r="P19" s="1475"/>
      <c r="Q19" s="1473"/>
      <c r="R19" s="1473"/>
      <c r="S19" s="1475"/>
      <c r="T19" s="1473"/>
      <c r="U19" s="1473"/>
      <c r="V19" s="1475"/>
      <c r="W19" s="1502"/>
      <c r="X19" s="1505"/>
      <c r="Y19" s="389">
        <v>20</v>
      </c>
      <c r="Z19" s="391" t="s">
        <v>1156</v>
      </c>
      <c r="AA19" s="321" t="s">
        <v>670</v>
      </c>
      <c r="AB19" s="401">
        <v>4.2999999999999997E-2</v>
      </c>
      <c r="AC19" s="448">
        <v>4.2999999999999997E-2</v>
      </c>
      <c r="AD19" s="409" t="s">
        <v>862</v>
      </c>
      <c r="AE19" s="454" t="s">
        <v>869</v>
      </c>
      <c r="AF19" s="452" t="s">
        <v>870</v>
      </c>
      <c r="AG19" s="447"/>
      <c r="AH19" s="401">
        <v>4.2999999999999997E-2</v>
      </c>
      <c r="AI19" s="448">
        <v>4.2999999999999997E-2</v>
      </c>
      <c r="AJ19" s="552" t="s">
        <v>862</v>
      </c>
      <c r="AK19" s="557" t="s">
        <v>869</v>
      </c>
      <c r="AL19" s="557" t="s">
        <v>870</v>
      </c>
      <c r="AM19" s="447"/>
      <c r="AN19" s="401">
        <v>4.2999999999999997E-2</v>
      </c>
      <c r="AO19" s="401">
        <v>4.2999999999999997E-2</v>
      </c>
      <c r="AP19" s="1492"/>
      <c r="AQ19" s="1490"/>
    </row>
    <row r="20" spans="1:43" ht="60" x14ac:dyDescent="0.25">
      <c r="A20" s="1541"/>
      <c r="B20" s="1542"/>
      <c r="C20" s="1545"/>
      <c r="D20" s="1546"/>
      <c r="E20" s="1552"/>
      <c r="F20" s="1607"/>
      <c r="G20" s="1622"/>
      <c r="H20" s="1622"/>
      <c r="I20" s="1488"/>
      <c r="J20" s="1574"/>
      <c r="K20" s="1588"/>
      <c r="L20" s="1470"/>
      <c r="M20" s="1590"/>
      <c r="N20" s="1470"/>
      <c r="O20" s="1470"/>
      <c r="P20" s="1476"/>
      <c r="Q20" s="1470"/>
      <c r="R20" s="1470"/>
      <c r="S20" s="1476"/>
      <c r="T20" s="1470"/>
      <c r="U20" s="1470"/>
      <c r="V20" s="1476"/>
      <c r="W20" s="1503"/>
      <c r="X20" s="1506"/>
      <c r="Y20" s="389">
        <v>21</v>
      </c>
      <c r="Z20" s="391" t="s">
        <v>1157</v>
      </c>
      <c r="AA20" s="321" t="s">
        <v>670</v>
      </c>
      <c r="AB20" s="401">
        <v>4.2999999999999997E-2</v>
      </c>
      <c r="AC20" s="448">
        <v>4.2999999999999997E-2</v>
      </c>
      <c r="AD20" s="409" t="s">
        <v>863</v>
      </c>
      <c r="AE20" s="454" t="s">
        <v>875</v>
      </c>
      <c r="AF20" s="447"/>
      <c r="AG20" s="447"/>
      <c r="AH20" s="401">
        <v>4.2999999999999997E-2</v>
      </c>
      <c r="AI20" s="448">
        <v>4.2999999999999997E-2</v>
      </c>
      <c r="AJ20" s="552" t="s">
        <v>863</v>
      </c>
      <c r="AK20" s="557" t="s">
        <v>875</v>
      </c>
      <c r="AL20" s="558" t="s">
        <v>50</v>
      </c>
      <c r="AM20" s="447"/>
      <c r="AN20" s="401">
        <v>4.2999999999999997E-2</v>
      </c>
      <c r="AO20" s="401">
        <v>4.2999999999999997E-2</v>
      </c>
      <c r="AP20" s="1492"/>
      <c r="AQ20" s="1490"/>
    </row>
    <row r="21" spans="1:43" ht="155" customHeight="1" x14ac:dyDescent="0.25">
      <c r="A21" s="1541"/>
      <c r="B21" s="1542"/>
      <c r="C21" s="1545"/>
      <c r="D21" s="1546"/>
      <c r="E21" s="393">
        <v>7</v>
      </c>
      <c r="F21" s="319" t="s">
        <v>98</v>
      </c>
      <c r="G21" s="319" t="s">
        <v>99</v>
      </c>
      <c r="H21" s="319" t="s">
        <v>100</v>
      </c>
      <c r="I21" s="323" t="s">
        <v>24</v>
      </c>
      <c r="J21" s="402">
        <v>0.33400000000000002</v>
      </c>
      <c r="K21" s="336" t="s">
        <v>725</v>
      </c>
      <c r="L21" s="409">
        <v>2019</v>
      </c>
      <c r="M21" s="448">
        <v>0.35899999999999999</v>
      </c>
      <c r="N21" s="409">
        <f>61+42+57</f>
        <v>160</v>
      </c>
      <c r="O21" s="409">
        <v>4520</v>
      </c>
      <c r="P21" s="425">
        <f>N21/O21</f>
        <v>3.5398230088495575E-2</v>
      </c>
      <c r="Q21" s="409">
        <f>49+35+82</f>
        <v>166</v>
      </c>
      <c r="R21" s="409">
        <v>4520</v>
      </c>
      <c r="S21" s="556">
        <f>Q21/R21</f>
        <v>3.6725663716814162E-2</v>
      </c>
      <c r="T21" s="409">
        <f>N21+Q21</f>
        <v>326</v>
      </c>
      <c r="U21" s="409">
        <v>4520</v>
      </c>
      <c r="V21" s="556">
        <f>T21/U21</f>
        <v>7.212389380530973E-2</v>
      </c>
      <c r="W21" s="563">
        <v>0.35899999999999999</v>
      </c>
      <c r="X21" s="403">
        <f>(V21/M21)</f>
        <v>0.20090221115685161</v>
      </c>
      <c r="Y21" s="389">
        <v>22</v>
      </c>
      <c r="Z21" s="391" t="s">
        <v>1158</v>
      </c>
      <c r="AA21" s="335">
        <v>1</v>
      </c>
      <c r="AB21" s="336">
        <v>0.25</v>
      </c>
      <c r="AC21" s="449">
        <v>0.25</v>
      </c>
      <c r="AD21" s="452" t="s">
        <v>866</v>
      </c>
      <c r="AE21" s="455" t="s">
        <v>798</v>
      </c>
      <c r="AF21" s="455" t="s">
        <v>799</v>
      </c>
      <c r="AG21" s="455" t="s">
        <v>800</v>
      </c>
      <c r="AH21" s="336">
        <v>0.25</v>
      </c>
      <c r="AI21" s="449">
        <v>0.25</v>
      </c>
      <c r="AJ21" s="557" t="s">
        <v>866</v>
      </c>
      <c r="AK21" s="455" t="s">
        <v>798</v>
      </c>
      <c r="AL21" s="455" t="s">
        <v>799</v>
      </c>
      <c r="AM21" s="455" t="s">
        <v>800</v>
      </c>
      <c r="AN21" s="336">
        <v>0.25</v>
      </c>
      <c r="AO21" s="336">
        <v>0.25</v>
      </c>
      <c r="AP21" s="1492"/>
      <c r="AQ21" s="1490"/>
    </row>
    <row r="22" spans="1:43" ht="162" customHeight="1" x14ac:dyDescent="0.25">
      <c r="A22" s="1541"/>
      <c r="B22" s="1542"/>
      <c r="C22" s="1545"/>
      <c r="D22" s="1546"/>
      <c r="E22" s="393">
        <v>8</v>
      </c>
      <c r="F22" s="404" t="s">
        <v>102</v>
      </c>
      <c r="G22" s="319" t="s">
        <v>103</v>
      </c>
      <c r="H22" s="319" t="s">
        <v>104</v>
      </c>
      <c r="I22" s="323" t="s">
        <v>24</v>
      </c>
      <c r="J22" s="405">
        <v>0.65700000000000003</v>
      </c>
      <c r="K22" s="449" t="s">
        <v>702</v>
      </c>
      <c r="L22" s="409">
        <v>2019</v>
      </c>
      <c r="M22" s="448">
        <v>0.68200000000000005</v>
      </c>
      <c r="N22" s="409">
        <f>14+35+55</f>
        <v>104</v>
      </c>
      <c r="O22" s="409">
        <f>757+160</f>
        <v>917</v>
      </c>
      <c r="P22" s="425">
        <f>N22/O22</f>
        <v>0.11341330425299891</v>
      </c>
      <c r="Q22" s="558">
        <f>53+48+105</f>
        <v>206</v>
      </c>
      <c r="R22" s="558">
        <f>O22+Q21</f>
        <v>1083</v>
      </c>
      <c r="S22" s="556">
        <f>Q22/R22</f>
        <v>0.19021237303785779</v>
      </c>
      <c r="T22" s="558">
        <f>N22+Q22</f>
        <v>310</v>
      </c>
      <c r="U22" s="558">
        <f>R22</f>
        <v>1083</v>
      </c>
      <c r="V22" s="556">
        <f>T22/U22</f>
        <v>0.28624192059095105</v>
      </c>
      <c r="W22" s="564">
        <v>0.68200000000000005</v>
      </c>
      <c r="X22" s="406">
        <f>(V22/M22)/2</f>
        <v>0.20985478049189957</v>
      </c>
      <c r="Y22" s="389">
        <v>23</v>
      </c>
      <c r="Z22" s="391" t="s">
        <v>1159</v>
      </c>
      <c r="AA22" s="407">
        <v>1</v>
      </c>
      <c r="AB22" s="407">
        <v>0.25</v>
      </c>
      <c r="AC22" s="449">
        <v>0.25</v>
      </c>
      <c r="AD22" s="567" t="s">
        <v>864</v>
      </c>
      <c r="AE22" s="565" t="s">
        <v>792</v>
      </c>
      <c r="AF22" s="565" t="s">
        <v>797</v>
      </c>
      <c r="AG22" s="455" t="s">
        <v>801</v>
      </c>
      <c r="AH22" s="407">
        <v>0.25</v>
      </c>
      <c r="AI22" s="449">
        <v>0</v>
      </c>
      <c r="AJ22" s="557" t="s">
        <v>50</v>
      </c>
      <c r="AK22" s="455" t="s">
        <v>50</v>
      </c>
      <c r="AL22" s="455" t="s">
        <v>50</v>
      </c>
      <c r="AM22" s="455"/>
      <c r="AN22" s="407">
        <v>0.25</v>
      </c>
      <c r="AO22" s="407">
        <v>0.25</v>
      </c>
      <c r="AP22" s="1493"/>
      <c r="AQ22" s="385" t="s">
        <v>865</v>
      </c>
    </row>
    <row r="23" spans="1:43" ht="76.5" customHeight="1" x14ac:dyDescent="0.25">
      <c r="A23" s="1541"/>
      <c r="B23" s="1542"/>
      <c r="C23" s="1545"/>
      <c r="D23" s="1546"/>
      <c r="E23" s="1570">
        <v>9</v>
      </c>
      <c r="F23" s="1571" t="s">
        <v>66</v>
      </c>
      <c r="G23" s="1571" t="s">
        <v>67</v>
      </c>
      <c r="H23" s="1571" t="s">
        <v>68</v>
      </c>
      <c r="I23" s="1594" t="s">
        <v>69</v>
      </c>
      <c r="J23" s="1593">
        <v>0.24399999999999999</v>
      </c>
      <c r="K23" s="1595" t="s">
        <v>726</v>
      </c>
      <c r="L23" s="1594">
        <v>2019</v>
      </c>
      <c r="M23" s="1593">
        <v>0.26900000000000002</v>
      </c>
      <c r="N23" s="1469">
        <v>7</v>
      </c>
      <c r="O23" s="1469">
        <v>656</v>
      </c>
      <c r="P23" s="1471">
        <f>(N23/O23)</f>
        <v>1.0670731707317074E-2</v>
      </c>
      <c r="Q23" s="1469">
        <v>0</v>
      </c>
      <c r="R23" s="1469">
        <v>656</v>
      </c>
      <c r="S23" s="1471">
        <f>(Q23/R23)</f>
        <v>0</v>
      </c>
      <c r="T23" s="1469">
        <f>N23+Q23</f>
        <v>7</v>
      </c>
      <c r="U23" s="1469">
        <v>656</v>
      </c>
      <c r="V23" s="1471">
        <f>(T23/U23)</f>
        <v>1.0670731707317074E-2</v>
      </c>
      <c r="W23" s="1459">
        <v>0.26900000000000002</v>
      </c>
      <c r="X23" s="1461">
        <f>(V23/W23)</f>
        <v>3.966814761084414E-2</v>
      </c>
      <c r="Y23" s="410">
        <v>24</v>
      </c>
      <c r="Z23" s="412" t="s">
        <v>1160</v>
      </c>
      <c r="AA23" s="411">
        <v>0.16600000000000001</v>
      </c>
      <c r="AB23" s="341">
        <v>4.1500000000000002E-2</v>
      </c>
      <c r="AC23" s="425">
        <v>4.1500000000000002E-2</v>
      </c>
      <c r="AD23" s="566" t="s">
        <v>867</v>
      </c>
      <c r="AE23" s="567" t="s">
        <v>869</v>
      </c>
      <c r="AF23" s="566" t="s">
        <v>940</v>
      </c>
      <c r="AG23" s="447"/>
      <c r="AH23" s="341">
        <v>4.1500000000000002E-2</v>
      </c>
      <c r="AI23" s="555">
        <v>4.1500000000000002E-2</v>
      </c>
      <c r="AJ23" s="558" t="s">
        <v>867</v>
      </c>
      <c r="AK23" s="557" t="s">
        <v>869</v>
      </c>
      <c r="AL23" s="558" t="s">
        <v>940</v>
      </c>
      <c r="AM23" s="558"/>
      <c r="AN23" s="341">
        <v>4.1500000000000002E-2</v>
      </c>
      <c r="AO23" s="341">
        <v>4.1500000000000002E-2</v>
      </c>
      <c r="AP23" s="408" t="s">
        <v>110</v>
      </c>
      <c r="AQ23" s="1489" t="s">
        <v>865</v>
      </c>
    </row>
    <row r="24" spans="1:43" ht="33.75" customHeight="1" x14ac:dyDescent="0.25">
      <c r="A24" s="1541"/>
      <c r="B24" s="1542"/>
      <c r="C24" s="1545"/>
      <c r="D24" s="1546"/>
      <c r="E24" s="1570"/>
      <c r="F24" s="1571"/>
      <c r="G24" s="1571"/>
      <c r="H24" s="1571"/>
      <c r="I24" s="1594"/>
      <c r="J24" s="1593"/>
      <c r="K24" s="1596"/>
      <c r="L24" s="1594"/>
      <c r="M24" s="1593"/>
      <c r="N24" s="1473"/>
      <c r="O24" s="1473"/>
      <c r="P24" s="1486"/>
      <c r="Q24" s="1473"/>
      <c r="R24" s="1473"/>
      <c r="S24" s="1486"/>
      <c r="T24" s="1473"/>
      <c r="U24" s="1473"/>
      <c r="V24" s="1486"/>
      <c r="W24" s="1460"/>
      <c r="X24" s="1462"/>
      <c r="Y24" s="410">
        <v>25</v>
      </c>
      <c r="Z24" s="412" t="s">
        <v>1161</v>
      </c>
      <c r="AA24" s="411">
        <v>0.16600000000000001</v>
      </c>
      <c r="AB24" s="341">
        <v>4.1500000000000002E-2</v>
      </c>
      <c r="AC24" s="425">
        <v>4.1500000000000002E-2</v>
      </c>
      <c r="AD24" s="566" t="s">
        <v>868</v>
      </c>
      <c r="AE24" s="566"/>
      <c r="AF24" s="566"/>
      <c r="AG24" s="447"/>
      <c r="AH24" s="341">
        <v>4.1500000000000002E-2</v>
      </c>
      <c r="AI24" s="555">
        <v>4.1500000000000002E-2</v>
      </c>
      <c r="AJ24" s="447" t="s">
        <v>868</v>
      </c>
      <c r="AK24" s="447"/>
      <c r="AL24" s="447"/>
      <c r="AM24" s="447"/>
      <c r="AN24" s="341">
        <v>4.1500000000000002E-2</v>
      </c>
      <c r="AO24" s="341">
        <v>4.1500000000000002E-2</v>
      </c>
      <c r="AP24" s="408" t="s">
        <v>70</v>
      </c>
      <c r="AQ24" s="1490"/>
    </row>
    <row r="25" spans="1:43" ht="40" x14ac:dyDescent="0.25">
      <c r="A25" s="1541"/>
      <c r="B25" s="1542"/>
      <c r="C25" s="1545"/>
      <c r="D25" s="1546"/>
      <c r="E25" s="1570"/>
      <c r="F25" s="1571"/>
      <c r="G25" s="1571"/>
      <c r="H25" s="1571"/>
      <c r="I25" s="1594"/>
      <c r="J25" s="1593"/>
      <c r="K25" s="1596"/>
      <c r="L25" s="1594"/>
      <c r="M25" s="1593"/>
      <c r="N25" s="1473"/>
      <c r="O25" s="1473"/>
      <c r="P25" s="1486"/>
      <c r="Q25" s="1473"/>
      <c r="R25" s="1473"/>
      <c r="S25" s="1486"/>
      <c r="T25" s="1473"/>
      <c r="U25" s="1473"/>
      <c r="V25" s="1486"/>
      <c r="W25" s="1460"/>
      <c r="X25" s="1462"/>
      <c r="Y25" s="410">
        <v>26</v>
      </c>
      <c r="Z25" s="412" t="s">
        <v>1162</v>
      </c>
      <c r="AA25" s="411">
        <v>0.16600000000000001</v>
      </c>
      <c r="AB25" s="341">
        <v>4.1500000000000002E-2</v>
      </c>
      <c r="AC25" s="425">
        <v>4.1500000000000002E-2</v>
      </c>
      <c r="AD25" s="566"/>
      <c r="AE25" s="566"/>
      <c r="AF25" s="1458" t="s">
        <v>873</v>
      </c>
      <c r="AG25" s="1450" t="s">
        <v>115</v>
      </c>
      <c r="AH25" s="341">
        <v>4.1500000000000002E-2</v>
      </c>
      <c r="AI25" s="555">
        <v>4.1500000000000002E-2</v>
      </c>
      <c r="AJ25" s="447"/>
      <c r="AK25" s="447"/>
      <c r="AL25" s="1450" t="s">
        <v>873</v>
      </c>
      <c r="AM25" s="1450" t="s">
        <v>115</v>
      </c>
      <c r="AN25" s="341">
        <v>4.1500000000000002E-2</v>
      </c>
      <c r="AO25" s="341">
        <v>4.1500000000000002E-2</v>
      </c>
      <c r="AP25" s="408" t="s">
        <v>70</v>
      </c>
      <c r="AQ25" s="1490"/>
    </row>
    <row r="26" spans="1:43" ht="45" customHeight="1" x14ac:dyDescent="0.25">
      <c r="A26" s="1541"/>
      <c r="B26" s="1542"/>
      <c r="C26" s="1545"/>
      <c r="D26" s="1546"/>
      <c r="E26" s="1570"/>
      <c r="F26" s="1571"/>
      <c r="G26" s="1571"/>
      <c r="H26" s="1571"/>
      <c r="I26" s="1594"/>
      <c r="J26" s="1593"/>
      <c r="K26" s="1596"/>
      <c r="L26" s="1594"/>
      <c r="M26" s="1593"/>
      <c r="N26" s="1473"/>
      <c r="O26" s="1473"/>
      <c r="P26" s="1486"/>
      <c r="Q26" s="1473"/>
      <c r="R26" s="1473"/>
      <c r="S26" s="1486"/>
      <c r="T26" s="1473"/>
      <c r="U26" s="1473"/>
      <c r="V26" s="1486"/>
      <c r="W26" s="1460"/>
      <c r="X26" s="1462"/>
      <c r="Y26" s="410">
        <v>27</v>
      </c>
      <c r="Z26" s="412" t="s">
        <v>1163</v>
      </c>
      <c r="AA26" s="411">
        <v>0.16600000000000001</v>
      </c>
      <c r="AB26" s="341">
        <v>4.1500000000000002E-2</v>
      </c>
      <c r="AC26" s="425">
        <v>0</v>
      </c>
      <c r="AD26" s="566"/>
      <c r="AE26" s="568" t="s">
        <v>874</v>
      </c>
      <c r="AF26" s="1458"/>
      <c r="AG26" s="1451"/>
      <c r="AH26" s="341">
        <v>4.1500000000000002E-2</v>
      </c>
      <c r="AI26" s="555">
        <v>0</v>
      </c>
      <c r="AJ26" s="447"/>
      <c r="AK26" s="615" t="s">
        <v>874</v>
      </c>
      <c r="AL26" s="1451"/>
      <c r="AM26" s="1451"/>
      <c r="AN26" s="341">
        <v>4.1500000000000002E-2</v>
      </c>
      <c r="AO26" s="341">
        <v>4.1500000000000002E-2</v>
      </c>
      <c r="AP26" s="408" t="s">
        <v>70</v>
      </c>
      <c r="AQ26" s="1490"/>
    </row>
    <row r="27" spans="1:43" ht="56.25" customHeight="1" x14ac:dyDescent="0.25">
      <c r="A27" s="1541"/>
      <c r="B27" s="1542"/>
      <c r="C27" s="1545"/>
      <c r="D27" s="1546"/>
      <c r="E27" s="1570"/>
      <c r="F27" s="1571"/>
      <c r="G27" s="1571"/>
      <c r="H27" s="1571"/>
      <c r="I27" s="1594"/>
      <c r="J27" s="1593"/>
      <c r="K27" s="1596"/>
      <c r="L27" s="1594"/>
      <c r="M27" s="1593"/>
      <c r="N27" s="1473"/>
      <c r="O27" s="1473"/>
      <c r="P27" s="1486"/>
      <c r="Q27" s="1473"/>
      <c r="R27" s="1473"/>
      <c r="S27" s="1486"/>
      <c r="T27" s="1473"/>
      <c r="U27" s="1473"/>
      <c r="V27" s="1486"/>
      <c r="W27" s="1460"/>
      <c r="X27" s="1462"/>
      <c r="Y27" s="410">
        <v>28</v>
      </c>
      <c r="Z27" s="412" t="s">
        <v>1164</v>
      </c>
      <c r="AA27" s="411">
        <v>0.16600000000000001</v>
      </c>
      <c r="AB27" s="341">
        <v>4.1500000000000002E-2</v>
      </c>
      <c r="AC27" s="425">
        <v>4.1500000000000002E-2</v>
      </c>
      <c r="AD27" s="566" t="s">
        <v>876</v>
      </c>
      <c r="AE27" s="568" t="s">
        <v>802</v>
      </c>
      <c r="AF27" s="1458"/>
      <c r="AG27" s="1451"/>
      <c r="AH27" s="341">
        <v>4.1500000000000002E-2</v>
      </c>
      <c r="AI27" s="555">
        <v>4.1500000000000002E-2</v>
      </c>
      <c r="AJ27" s="447" t="s">
        <v>876</v>
      </c>
      <c r="AK27" s="615" t="s">
        <v>802</v>
      </c>
      <c r="AL27" s="1451"/>
      <c r="AM27" s="1451"/>
      <c r="AN27" s="341">
        <v>4.1500000000000002E-2</v>
      </c>
      <c r="AO27" s="341">
        <v>4.1500000000000002E-2</v>
      </c>
      <c r="AP27" s="408" t="s">
        <v>70</v>
      </c>
      <c r="AQ27" s="1490"/>
    </row>
    <row r="28" spans="1:43" ht="33.75" customHeight="1" x14ac:dyDescent="0.25">
      <c r="A28" s="1541"/>
      <c r="B28" s="1542"/>
      <c r="C28" s="1545"/>
      <c r="D28" s="1546"/>
      <c r="E28" s="1570"/>
      <c r="F28" s="1571"/>
      <c r="G28" s="1571"/>
      <c r="H28" s="1571"/>
      <c r="I28" s="1594"/>
      <c r="J28" s="1593"/>
      <c r="K28" s="1596"/>
      <c r="L28" s="1594"/>
      <c r="M28" s="1593"/>
      <c r="N28" s="1470"/>
      <c r="O28" s="1470"/>
      <c r="P28" s="1472"/>
      <c r="Q28" s="1470"/>
      <c r="R28" s="1470"/>
      <c r="S28" s="1472"/>
      <c r="T28" s="1470"/>
      <c r="U28" s="1470"/>
      <c r="V28" s="1472"/>
      <c r="W28" s="1460"/>
      <c r="X28" s="1462"/>
      <c r="Y28" s="410">
        <v>29</v>
      </c>
      <c r="Z28" s="412" t="s">
        <v>1165</v>
      </c>
      <c r="AA28" s="411">
        <v>0.16600000000000001</v>
      </c>
      <c r="AB28" s="341">
        <v>4.1500000000000002E-2</v>
      </c>
      <c r="AC28" s="425">
        <v>4.1500000000000002E-2</v>
      </c>
      <c r="AD28" s="566" t="s">
        <v>876</v>
      </c>
      <c r="AE28" s="568"/>
      <c r="AF28" s="1458"/>
      <c r="AG28" s="1452"/>
      <c r="AH28" s="341">
        <v>4.1500000000000002E-2</v>
      </c>
      <c r="AI28" s="555">
        <v>4.1500000000000002E-2</v>
      </c>
      <c r="AJ28" s="447" t="s">
        <v>876</v>
      </c>
      <c r="AK28" s="413"/>
      <c r="AL28" s="1452"/>
      <c r="AM28" s="1452"/>
      <c r="AN28" s="341">
        <v>4.1500000000000002E-2</v>
      </c>
      <c r="AO28" s="341">
        <v>4.1500000000000002E-2</v>
      </c>
      <c r="AP28" s="408" t="s">
        <v>70</v>
      </c>
      <c r="AQ28" s="1490"/>
    </row>
    <row r="29" spans="1:43" ht="112.5" customHeight="1" x14ac:dyDescent="0.25">
      <c r="A29" s="1541"/>
      <c r="B29" s="1542"/>
      <c r="C29" s="1545"/>
      <c r="D29" s="1546"/>
      <c r="E29" s="1570">
        <v>10</v>
      </c>
      <c r="F29" s="1571" t="s">
        <v>71</v>
      </c>
      <c r="G29" s="1571" t="s">
        <v>72</v>
      </c>
      <c r="H29" s="1571" t="s">
        <v>93</v>
      </c>
      <c r="I29" s="1594" t="s">
        <v>69</v>
      </c>
      <c r="J29" s="1561">
        <v>0.34</v>
      </c>
      <c r="K29" s="1562" t="s">
        <v>703</v>
      </c>
      <c r="L29" s="1594">
        <v>2019</v>
      </c>
      <c r="M29" s="1561">
        <v>0.36499999999999999</v>
      </c>
      <c r="N29" s="1469">
        <v>58</v>
      </c>
      <c r="O29" s="1469">
        <v>1499</v>
      </c>
      <c r="P29" s="1474">
        <f>N29/O29</f>
        <v>3.8692461641094064E-2</v>
      </c>
      <c r="Q29" s="1469">
        <v>42</v>
      </c>
      <c r="R29" s="1469">
        <v>1223</v>
      </c>
      <c r="S29" s="1474">
        <f>Q29/R29</f>
        <v>3.4341782502044151E-2</v>
      </c>
      <c r="T29" s="1469">
        <f>N29+Q29</f>
        <v>100</v>
      </c>
      <c r="U29" s="1469">
        <v>1499</v>
      </c>
      <c r="V29" s="1474">
        <f>T29/U29</f>
        <v>6.6711140760507007E-2</v>
      </c>
      <c r="W29" s="1459">
        <v>0.36499999999999999</v>
      </c>
      <c r="X29" s="1461">
        <f>(V29/W29)</f>
        <v>0.1827702486589233</v>
      </c>
      <c r="Y29" s="410">
        <v>30</v>
      </c>
      <c r="Z29" s="412" t="s">
        <v>1166</v>
      </c>
      <c r="AA29" s="340">
        <v>0.25</v>
      </c>
      <c r="AB29" s="341">
        <v>6.25E-2</v>
      </c>
      <c r="AC29" s="425">
        <v>6.25E-2</v>
      </c>
      <c r="AD29" s="409" t="s">
        <v>862</v>
      </c>
      <c r="AE29" s="454" t="s">
        <v>869</v>
      </c>
      <c r="AF29" s="447"/>
      <c r="AG29" s="447"/>
      <c r="AH29" s="341">
        <v>6.25E-2</v>
      </c>
      <c r="AI29" s="555">
        <v>6.25E-2</v>
      </c>
      <c r="AJ29" s="552" t="s">
        <v>862</v>
      </c>
      <c r="AK29" s="454" t="s">
        <v>869</v>
      </c>
      <c r="AL29" s="447"/>
      <c r="AM29" s="447"/>
      <c r="AN29" s="341">
        <v>6.25E-2</v>
      </c>
      <c r="AO29" s="341">
        <v>6.25E-2</v>
      </c>
      <c r="AP29" s="408" t="s">
        <v>70</v>
      </c>
      <c r="AQ29" s="1494" t="s">
        <v>865</v>
      </c>
    </row>
    <row r="30" spans="1:43" ht="33.75" customHeight="1" x14ac:dyDescent="0.25">
      <c r="A30" s="1541"/>
      <c r="B30" s="1542"/>
      <c r="C30" s="1545"/>
      <c r="D30" s="1546"/>
      <c r="E30" s="1570"/>
      <c r="F30" s="1571"/>
      <c r="G30" s="1571"/>
      <c r="H30" s="1571"/>
      <c r="I30" s="1594"/>
      <c r="J30" s="1561"/>
      <c r="K30" s="1562"/>
      <c r="L30" s="1594"/>
      <c r="M30" s="1561"/>
      <c r="N30" s="1473"/>
      <c r="O30" s="1473"/>
      <c r="P30" s="1475"/>
      <c r="Q30" s="1473"/>
      <c r="R30" s="1473"/>
      <c r="S30" s="1475"/>
      <c r="T30" s="1473"/>
      <c r="U30" s="1473"/>
      <c r="V30" s="1475"/>
      <c r="W30" s="1460"/>
      <c r="X30" s="1462"/>
      <c r="Y30" s="410">
        <v>31</v>
      </c>
      <c r="Z30" s="412" t="s">
        <v>1167</v>
      </c>
      <c r="AA30" s="340">
        <v>0.25</v>
      </c>
      <c r="AB30" s="341">
        <v>6.25E-2</v>
      </c>
      <c r="AC30" s="425">
        <v>6.25E-2</v>
      </c>
      <c r="AD30" s="452" t="s">
        <v>877</v>
      </c>
      <c r="AE30" s="1450" t="s">
        <v>803</v>
      </c>
      <c r="AF30" s="1450" t="s">
        <v>804</v>
      </c>
      <c r="AG30" s="1450" t="s">
        <v>115</v>
      </c>
      <c r="AH30" s="341">
        <v>6.25E-2</v>
      </c>
      <c r="AI30" s="555">
        <v>6.25E-2</v>
      </c>
      <c r="AJ30" s="452" t="s">
        <v>877</v>
      </c>
      <c r="AK30" s="1450" t="s">
        <v>803</v>
      </c>
      <c r="AL30" s="1450" t="s">
        <v>804</v>
      </c>
      <c r="AM30" s="1450" t="s">
        <v>115</v>
      </c>
      <c r="AN30" s="341">
        <v>6.25E-2</v>
      </c>
      <c r="AO30" s="341">
        <v>6.25E-2</v>
      </c>
      <c r="AP30" s="408" t="s">
        <v>70</v>
      </c>
      <c r="AQ30" s="1490"/>
    </row>
    <row r="31" spans="1:43" ht="40" x14ac:dyDescent="0.25">
      <c r="A31" s="1541"/>
      <c r="B31" s="1542"/>
      <c r="C31" s="1545"/>
      <c r="D31" s="1546"/>
      <c r="E31" s="1570"/>
      <c r="F31" s="1571"/>
      <c r="G31" s="1571"/>
      <c r="H31" s="1571"/>
      <c r="I31" s="1594"/>
      <c r="J31" s="1561"/>
      <c r="K31" s="1562"/>
      <c r="L31" s="1594"/>
      <c r="M31" s="1561"/>
      <c r="N31" s="1473"/>
      <c r="O31" s="1473"/>
      <c r="P31" s="1475"/>
      <c r="Q31" s="1473"/>
      <c r="R31" s="1473"/>
      <c r="S31" s="1475"/>
      <c r="T31" s="1473"/>
      <c r="U31" s="1473"/>
      <c r="V31" s="1475"/>
      <c r="W31" s="1460"/>
      <c r="X31" s="1462"/>
      <c r="Y31" s="410">
        <v>32</v>
      </c>
      <c r="Z31" s="414" t="s">
        <v>1168</v>
      </c>
      <c r="AA31" s="340">
        <v>0.25</v>
      </c>
      <c r="AB31" s="341">
        <v>6.25E-2</v>
      </c>
      <c r="AC31" s="425">
        <v>6.25E-2</v>
      </c>
      <c r="AD31" s="452" t="s">
        <v>877</v>
      </c>
      <c r="AE31" s="1451"/>
      <c r="AF31" s="1451"/>
      <c r="AG31" s="1451"/>
      <c r="AH31" s="341">
        <v>6.25E-2</v>
      </c>
      <c r="AI31" s="555">
        <v>6.25E-2</v>
      </c>
      <c r="AJ31" s="452" t="s">
        <v>877</v>
      </c>
      <c r="AK31" s="1451"/>
      <c r="AL31" s="1451"/>
      <c r="AM31" s="1451"/>
      <c r="AN31" s="341">
        <v>6.25E-2</v>
      </c>
      <c r="AO31" s="341">
        <v>6.25E-2</v>
      </c>
      <c r="AP31" s="408" t="s">
        <v>70</v>
      </c>
      <c r="AQ31" s="1490"/>
    </row>
    <row r="32" spans="1:43" ht="45" customHeight="1" x14ac:dyDescent="0.25">
      <c r="A32" s="1541"/>
      <c r="B32" s="1542"/>
      <c r="C32" s="1545"/>
      <c r="D32" s="1546"/>
      <c r="E32" s="1570"/>
      <c r="F32" s="1571"/>
      <c r="G32" s="1571"/>
      <c r="H32" s="1571"/>
      <c r="I32" s="1594"/>
      <c r="J32" s="1561"/>
      <c r="K32" s="1562"/>
      <c r="L32" s="1594"/>
      <c r="M32" s="1561"/>
      <c r="N32" s="1470"/>
      <c r="O32" s="1470"/>
      <c r="P32" s="1476"/>
      <c r="Q32" s="1470"/>
      <c r="R32" s="1470"/>
      <c r="S32" s="1476"/>
      <c r="T32" s="1470"/>
      <c r="U32" s="1470"/>
      <c r="V32" s="1476"/>
      <c r="W32" s="1460"/>
      <c r="X32" s="1462"/>
      <c r="Y32" s="410">
        <v>33</v>
      </c>
      <c r="Z32" s="412" t="s">
        <v>1165</v>
      </c>
      <c r="AA32" s="340">
        <v>0.25</v>
      </c>
      <c r="AB32" s="341">
        <v>6.25E-2</v>
      </c>
      <c r="AC32" s="425">
        <v>6.25E-2</v>
      </c>
      <c r="AD32" s="452" t="s">
        <v>877</v>
      </c>
      <c r="AE32" s="1452"/>
      <c r="AF32" s="1452"/>
      <c r="AG32" s="1452"/>
      <c r="AH32" s="341">
        <v>6.25E-2</v>
      </c>
      <c r="AI32" s="555">
        <v>6.25E-2</v>
      </c>
      <c r="AJ32" s="452" t="s">
        <v>877</v>
      </c>
      <c r="AK32" s="1452"/>
      <c r="AL32" s="1452"/>
      <c r="AM32" s="1452"/>
      <c r="AN32" s="341">
        <v>6.25E-2</v>
      </c>
      <c r="AO32" s="341">
        <v>6.25E-2</v>
      </c>
      <c r="AP32" s="408" t="s">
        <v>70</v>
      </c>
      <c r="AQ32" s="1490"/>
    </row>
    <row r="33" spans="1:43" ht="55.5" customHeight="1" x14ac:dyDescent="0.25">
      <c r="A33" s="1541"/>
      <c r="B33" s="1542"/>
      <c r="C33" s="1545"/>
      <c r="D33" s="1546"/>
      <c r="E33" s="1570">
        <v>11</v>
      </c>
      <c r="F33" s="1571" t="s">
        <v>73</v>
      </c>
      <c r="G33" s="1571" t="s">
        <v>74</v>
      </c>
      <c r="H33" s="1453" t="s">
        <v>787</v>
      </c>
      <c r="I33" s="1594" t="s">
        <v>69</v>
      </c>
      <c r="J33" s="1561" t="s">
        <v>728</v>
      </c>
      <c r="K33" s="1562" t="s">
        <v>727</v>
      </c>
      <c r="L33" s="1594">
        <v>2019</v>
      </c>
      <c r="M33" s="1593">
        <v>0.22500000000000001</v>
      </c>
      <c r="N33" s="1469">
        <v>90</v>
      </c>
      <c r="O33" s="1469">
        <v>1233</v>
      </c>
      <c r="P33" s="1471">
        <f>N33/O33</f>
        <v>7.2992700729927001E-2</v>
      </c>
      <c r="Q33" s="1469">
        <v>45</v>
      </c>
      <c r="R33" s="1469">
        <v>1233</v>
      </c>
      <c r="S33" s="1471">
        <f>Q33/R33</f>
        <v>3.6496350364963501E-2</v>
      </c>
      <c r="T33" s="1469">
        <f>N33+Q33</f>
        <v>135</v>
      </c>
      <c r="U33" s="1469">
        <v>1233</v>
      </c>
      <c r="V33" s="1474">
        <f>T33/U33</f>
        <v>0.10948905109489052</v>
      </c>
      <c r="W33" s="1459">
        <v>0.22500000000000001</v>
      </c>
      <c r="X33" s="1463">
        <v>0.5</v>
      </c>
      <c r="Y33" s="410">
        <v>34</v>
      </c>
      <c r="Z33" s="412" t="s">
        <v>1169</v>
      </c>
      <c r="AA33" s="340">
        <v>0.25</v>
      </c>
      <c r="AB33" s="341">
        <v>6.25E-2</v>
      </c>
      <c r="AC33" s="425">
        <v>6.25E-2</v>
      </c>
      <c r="AD33" s="456" t="s">
        <v>867</v>
      </c>
      <c r="AE33" s="454" t="s">
        <v>869</v>
      </c>
      <c r="AF33" s="447"/>
      <c r="AG33" s="447"/>
      <c r="AH33" s="341">
        <v>6.25E-2</v>
      </c>
      <c r="AI33" s="555">
        <v>6.25E-2</v>
      </c>
      <c r="AJ33" s="456" t="s">
        <v>867</v>
      </c>
      <c r="AK33" s="454" t="s">
        <v>869</v>
      </c>
      <c r="AL33" s="447"/>
      <c r="AM33" s="447"/>
      <c r="AN33" s="341">
        <v>6.25E-2</v>
      </c>
      <c r="AO33" s="341">
        <v>6.25E-2</v>
      </c>
      <c r="AP33" s="408" t="s">
        <v>70</v>
      </c>
      <c r="AQ33" s="415"/>
    </row>
    <row r="34" spans="1:43" ht="33.75" customHeight="1" x14ac:dyDescent="0.25">
      <c r="A34" s="1541"/>
      <c r="B34" s="1542"/>
      <c r="C34" s="1545"/>
      <c r="D34" s="1546"/>
      <c r="E34" s="1570"/>
      <c r="F34" s="1571"/>
      <c r="G34" s="1571"/>
      <c r="H34" s="1597"/>
      <c r="I34" s="1594"/>
      <c r="J34" s="1561"/>
      <c r="K34" s="1562"/>
      <c r="L34" s="1594"/>
      <c r="M34" s="1593"/>
      <c r="N34" s="1473"/>
      <c r="O34" s="1473"/>
      <c r="P34" s="1486"/>
      <c r="Q34" s="1473"/>
      <c r="R34" s="1473"/>
      <c r="S34" s="1486"/>
      <c r="T34" s="1473"/>
      <c r="U34" s="1473"/>
      <c r="V34" s="1475"/>
      <c r="W34" s="1460"/>
      <c r="X34" s="1464"/>
      <c r="Y34" s="410">
        <v>35</v>
      </c>
      <c r="Z34" s="412" t="s">
        <v>1170</v>
      </c>
      <c r="AA34" s="340">
        <v>0.25</v>
      </c>
      <c r="AB34" s="341">
        <v>6.25E-2</v>
      </c>
      <c r="AC34" s="425">
        <v>0</v>
      </c>
      <c r="AD34" s="447"/>
      <c r="AE34" s="447"/>
      <c r="AF34" s="447"/>
      <c r="AG34" s="447"/>
      <c r="AH34" s="341">
        <v>6.25E-2</v>
      </c>
      <c r="AI34" s="555">
        <v>0</v>
      </c>
      <c r="AJ34" s="447"/>
      <c r="AK34" s="447"/>
      <c r="AL34" s="447"/>
      <c r="AM34" s="447"/>
      <c r="AN34" s="341">
        <v>6.25E-2</v>
      </c>
      <c r="AO34" s="341">
        <v>6.25E-2</v>
      </c>
      <c r="AP34" s="408" t="s">
        <v>70</v>
      </c>
      <c r="AQ34" s="415"/>
    </row>
    <row r="35" spans="1:43" ht="76.5" customHeight="1" x14ac:dyDescent="0.25">
      <c r="A35" s="1541"/>
      <c r="B35" s="1542"/>
      <c r="C35" s="1545"/>
      <c r="D35" s="1546"/>
      <c r="E35" s="1570"/>
      <c r="F35" s="1571"/>
      <c r="G35" s="1571"/>
      <c r="H35" s="1597"/>
      <c r="I35" s="1594"/>
      <c r="J35" s="1561"/>
      <c r="K35" s="1562"/>
      <c r="L35" s="1594"/>
      <c r="M35" s="1593"/>
      <c r="N35" s="1473"/>
      <c r="O35" s="1473"/>
      <c r="P35" s="1486"/>
      <c r="Q35" s="1473"/>
      <c r="R35" s="1473"/>
      <c r="S35" s="1486"/>
      <c r="T35" s="1473"/>
      <c r="U35" s="1473"/>
      <c r="V35" s="1475"/>
      <c r="W35" s="1460"/>
      <c r="X35" s="1464"/>
      <c r="Y35" s="410">
        <v>36</v>
      </c>
      <c r="Z35" s="412" t="s">
        <v>1171</v>
      </c>
      <c r="AA35" s="340">
        <v>0.25</v>
      </c>
      <c r="AB35" s="341">
        <v>6.25E-2</v>
      </c>
      <c r="AC35" s="425">
        <v>6.25E-2</v>
      </c>
      <c r="AD35" s="409" t="s">
        <v>878</v>
      </c>
      <c r="AE35" s="1453" t="s">
        <v>805</v>
      </c>
      <c r="AF35" s="1453" t="s">
        <v>807</v>
      </c>
      <c r="AG35" s="1453" t="s">
        <v>806</v>
      </c>
      <c r="AH35" s="341">
        <v>6.25E-2</v>
      </c>
      <c r="AI35" s="555">
        <v>6.25E-2</v>
      </c>
      <c r="AJ35" s="552" t="s">
        <v>878</v>
      </c>
      <c r="AK35" s="1453" t="s">
        <v>805</v>
      </c>
      <c r="AL35" s="1453" t="s">
        <v>807</v>
      </c>
      <c r="AM35" s="1453" t="s">
        <v>806</v>
      </c>
      <c r="AN35" s="341">
        <v>6.25E-2</v>
      </c>
      <c r="AO35" s="341">
        <v>6.25E-2</v>
      </c>
      <c r="AP35" s="408" t="s">
        <v>70</v>
      </c>
      <c r="AQ35" s="415"/>
    </row>
    <row r="36" spans="1:43" ht="60.75" customHeight="1" x14ac:dyDescent="0.25">
      <c r="A36" s="1541"/>
      <c r="B36" s="1542"/>
      <c r="C36" s="1545"/>
      <c r="D36" s="1546"/>
      <c r="E36" s="1570"/>
      <c r="F36" s="1571"/>
      <c r="G36" s="1571"/>
      <c r="H36" s="1454"/>
      <c r="I36" s="1594"/>
      <c r="J36" s="1561"/>
      <c r="K36" s="1562"/>
      <c r="L36" s="1594"/>
      <c r="M36" s="1593"/>
      <c r="N36" s="1470"/>
      <c r="O36" s="1470"/>
      <c r="P36" s="1472"/>
      <c r="Q36" s="1470"/>
      <c r="R36" s="1470"/>
      <c r="S36" s="1472"/>
      <c r="T36" s="1470"/>
      <c r="U36" s="1470"/>
      <c r="V36" s="1476"/>
      <c r="W36" s="1460"/>
      <c r="X36" s="1464"/>
      <c r="Y36" s="410">
        <v>37</v>
      </c>
      <c r="Z36" s="412" t="s">
        <v>1165</v>
      </c>
      <c r="AA36" s="340">
        <v>0.25</v>
      </c>
      <c r="AB36" s="341">
        <v>6.25E-2</v>
      </c>
      <c r="AC36" s="425">
        <v>6.25E-2</v>
      </c>
      <c r="AD36" s="409" t="s">
        <v>878</v>
      </c>
      <c r="AE36" s="1454"/>
      <c r="AF36" s="1454"/>
      <c r="AG36" s="1454"/>
      <c r="AH36" s="341">
        <v>6.25E-2</v>
      </c>
      <c r="AI36" s="555">
        <v>6.25E-2</v>
      </c>
      <c r="AJ36" s="552" t="s">
        <v>878</v>
      </c>
      <c r="AK36" s="1454"/>
      <c r="AL36" s="1454"/>
      <c r="AM36" s="1454"/>
      <c r="AN36" s="341">
        <v>6.25E-2</v>
      </c>
      <c r="AO36" s="341">
        <v>6.25E-2</v>
      </c>
      <c r="AP36" s="408" t="s">
        <v>70</v>
      </c>
      <c r="AQ36" s="415"/>
    </row>
    <row r="37" spans="1:43" ht="62" customHeight="1" x14ac:dyDescent="0.25">
      <c r="A37" s="1541"/>
      <c r="B37" s="1542"/>
      <c r="C37" s="1545"/>
      <c r="D37" s="1546"/>
      <c r="E37" s="1610">
        <v>12</v>
      </c>
      <c r="F37" s="1612" t="s">
        <v>76</v>
      </c>
      <c r="G37" s="1612" t="s">
        <v>77</v>
      </c>
      <c r="H37" s="1612" t="s">
        <v>94</v>
      </c>
      <c r="I37" s="1559" t="s">
        <v>78</v>
      </c>
      <c r="J37" s="1572">
        <v>7.4999999999999997E-2</v>
      </c>
      <c r="K37" s="1559" t="s">
        <v>757</v>
      </c>
      <c r="L37" s="1608">
        <v>2019</v>
      </c>
      <c r="M37" s="1471">
        <v>0.1</v>
      </c>
      <c r="N37" s="1453">
        <v>13</v>
      </c>
      <c r="O37" s="1469">
        <v>3817</v>
      </c>
      <c r="P37" s="1471">
        <f>N37/O37</f>
        <v>3.4058160859313596E-3</v>
      </c>
      <c r="Q37" s="1453">
        <v>15</v>
      </c>
      <c r="R37" s="1469">
        <v>3817</v>
      </c>
      <c r="S37" s="1471">
        <f>Q37/R37</f>
        <v>3.9297877914592615E-3</v>
      </c>
      <c r="T37" s="1453">
        <f>N37+Q37</f>
        <v>28</v>
      </c>
      <c r="U37" s="1469">
        <v>3817</v>
      </c>
      <c r="V37" s="1471">
        <f>T37/U37</f>
        <v>7.3356038773906207E-3</v>
      </c>
      <c r="W37" s="1465">
        <v>0.1</v>
      </c>
      <c r="X37" s="1467">
        <f>+(V37/W37)/2</f>
        <v>3.6678019386953101E-2</v>
      </c>
      <c r="Y37" s="416">
        <v>38</v>
      </c>
      <c r="Z37" s="417" t="s">
        <v>1172</v>
      </c>
      <c r="AA37" s="340">
        <v>0.5</v>
      </c>
      <c r="AB37" s="341">
        <v>6.25E-2</v>
      </c>
      <c r="AC37" s="425"/>
      <c r="AD37" s="447"/>
      <c r="AE37" s="447"/>
      <c r="AF37" s="447"/>
      <c r="AG37" s="447"/>
      <c r="AH37" s="341">
        <v>6.25E-2</v>
      </c>
      <c r="AI37" s="555"/>
      <c r="AJ37" s="447"/>
      <c r="AK37" s="447"/>
      <c r="AL37" s="447"/>
      <c r="AM37" s="447"/>
      <c r="AN37" s="341">
        <v>6.25E-2</v>
      </c>
      <c r="AO37" s="341">
        <v>6.25E-2</v>
      </c>
      <c r="AP37" s="408" t="s">
        <v>70</v>
      </c>
      <c r="AQ37" s="415"/>
    </row>
    <row r="38" spans="1:43" ht="95" customHeight="1" x14ac:dyDescent="0.25">
      <c r="A38" s="1541"/>
      <c r="B38" s="1542"/>
      <c r="C38" s="1545"/>
      <c r="D38" s="1546"/>
      <c r="E38" s="1611"/>
      <c r="F38" s="1613"/>
      <c r="G38" s="1613"/>
      <c r="H38" s="1613"/>
      <c r="I38" s="1560"/>
      <c r="J38" s="1573"/>
      <c r="K38" s="1560"/>
      <c r="L38" s="1609"/>
      <c r="M38" s="1486"/>
      <c r="N38" s="1454"/>
      <c r="O38" s="1470"/>
      <c r="P38" s="1472"/>
      <c r="Q38" s="1454"/>
      <c r="R38" s="1470"/>
      <c r="S38" s="1472"/>
      <c r="T38" s="1454"/>
      <c r="U38" s="1470"/>
      <c r="V38" s="1472"/>
      <c r="W38" s="1466"/>
      <c r="X38" s="1468"/>
      <c r="Y38" s="416">
        <v>39</v>
      </c>
      <c r="Z38" s="418" t="s">
        <v>1173</v>
      </c>
      <c r="AA38" s="340">
        <v>0.5</v>
      </c>
      <c r="AB38" s="341">
        <v>6.25E-2</v>
      </c>
      <c r="AC38" s="425">
        <v>6.25E-2</v>
      </c>
      <c r="AD38" s="452" t="s">
        <v>883</v>
      </c>
      <c r="AE38" s="419" t="s">
        <v>808</v>
      </c>
      <c r="AF38" s="419" t="s">
        <v>808</v>
      </c>
      <c r="AG38" s="420" t="s">
        <v>810</v>
      </c>
      <c r="AH38" s="341">
        <v>6.25E-2</v>
      </c>
      <c r="AI38" s="555">
        <v>6.25E-2</v>
      </c>
      <c r="AJ38" s="452" t="s">
        <v>883</v>
      </c>
      <c r="AK38" s="419" t="s">
        <v>808</v>
      </c>
      <c r="AL38" s="419" t="s">
        <v>808</v>
      </c>
      <c r="AM38" s="420" t="s">
        <v>810</v>
      </c>
      <c r="AN38" s="341">
        <v>6.25E-2</v>
      </c>
      <c r="AO38" s="341">
        <v>6.25E-2</v>
      </c>
      <c r="AP38" s="408" t="s">
        <v>70</v>
      </c>
      <c r="AQ38" s="415"/>
    </row>
    <row r="39" spans="1:43" ht="127.5" customHeight="1" x14ac:dyDescent="0.25">
      <c r="A39" s="1541"/>
      <c r="B39" s="1542"/>
      <c r="C39" s="1545"/>
      <c r="D39" s="1546"/>
      <c r="E39" s="421">
        <v>13</v>
      </c>
      <c r="F39" s="339" t="s">
        <v>79</v>
      </c>
      <c r="G39" s="339" t="s">
        <v>80</v>
      </c>
      <c r="H39" s="339" t="s">
        <v>81</v>
      </c>
      <c r="I39" s="339" t="s">
        <v>82</v>
      </c>
      <c r="J39" s="422">
        <v>0.2</v>
      </c>
      <c r="K39" s="387" t="s">
        <v>758</v>
      </c>
      <c r="L39" s="423">
        <v>2019</v>
      </c>
      <c r="M39" s="425">
        <v>0.33500000000000002</v>
      </c>
      <c r="N39" s="408">
        <v>4</v>
      </c>
      <c r="O39" s="408">
        <f>117+N37</f>
        <v>130</v>
      </c>
      <c r="P39" s="425">
        <f>N39/O39</f>
        <v>3.0769230769230771E-2</v>
      </c>
      <c r="Q39" s="408">
        <v>2</v>
      </c>
      <c r="R39" s="408">
        <f>O39+Q37</f>
        <v>145</v>
      </c>
      <c r="S39" s="425">
        <f>Q39/R39</f>
        <v>1.3793103448275862E-2</v>
      </c>
      <c r="T39" s="408">
        <f>N39+Q39</f>
        <v>6</v>
      </c>
      <c r="U39" s="408">
        <v>145</v>
      </c>
      <c r="V39" s="560">
        <f>T39/U39</f>
        <v>4.1379310344827586E-2</v>
      </c>
      <c r="W39" s="569">
        <f>V39</f>
        <v>4.1379310344827586E-2</v>
      </c>
      <c r="X39" s="406">
        <f>(W39/M39)/2</f>
        <v>6.1760164693772511E-2</v>
      </c>
      <c r="Y39" s="416">
        <v>40</v>
      </c>
      <c r="Z39" s="418" t="s">
        <v>1174</v>
      </c>
      <c r="AA39" s="340">
        <v>1</v>
      </c>
      <c r="AB39" s="340">
        <v>0.25</v>
      </c>
      <c r="AC39" s="449">
        <v>0.25</v>
      </c>
      <c r="AD39" s="452" t="s">
        <v>883</v>
      </c>
      <c r="AE39" s="1455" t="s">
        <v>809</v>
      </c>
      <c r="AF39" s="1456"/>
      <c r="AG39" s="1457"/>
      <c r="AH39" s="340">
        <v>0.25</v>
      </c>
      <c r="AI39" s="449">
        <v>0.25</v>
      </c>
      <c r="AJ39" s="452" t="s">
        <v>883</v>
      </c>
      <c r="AK39" s="1455" t="s">
        <v>809</v>
      </c>
      <c r="AL39" s="1456"/>
      <c r="AM39" s="1457"/>
      <c r="AN39" s="340">
        <v>0.25</v>
      </c>
      <c r="AO39" s="340">
        <v>0.25</v>
      </c>
      <c r="AP39" s="408" t="s">
        <v>70</v>
      </c>
      <c r="AQ39" s="415"/>
    </row>
    <row r="40" spans="1:43" ht="45.75" customHeight="1" x14ac:dyDescent="0.25">
      <c r="A40" s="1541"/>
      <c r="B40" s="1542"/>
      <c r="C40" s="1545"/>
      <c r="D40" s="1546"/>
      <c r="E40" s="1563">
        <v>14</v>
      </c>
      <c r="F40" s="1564" t="s">
        <v>83</v>
      </c>
      <c r="G40" s="1564" t="s">
        <v>84</v>
      </c>
      <c r="H40" s="1564" t="s">
        <v>85</v>
      </c>
      <c r="I40" s="1559" t="s">
        <v>24</v>
      </c>
      <c r="J40" s="1566">
        <v>7.0000000000000007E-2</v>
      </c>
      <c r="K40" s="1568" t="s">
        <v>704</v>
      </c>
      <c r="L40" s="1523">
        <v>2019</v>
      </c>
      <c r="M40" s="1518">
        <v>9.5000000000000001E-2</v>
      </c>
      <c r="N40" s="1469">
        <v>0</v>
      </c>
      <c r="O40" s="1469">
        <f>939+N39</f>
        <v>943</v>
      </c>
      <c r="P40" s="1471">
        <f>N40/O40</f>
        <v>0</v>
      </c>
      <c r="Q40" s="1469">
        <v>0</v>
      </c>
      <c r="R40" s="1469">
        <f>O40+Q39</f>
        <v>945</v>
      </c>
      <c r="S40" s="1471">
        <f>Q40/R40</f>
        <v>0</v>
      </c>
      <c r="T40" s="1469">
        <f>N40+Q40</f>
        <v>0</v>
      </c>
      <c r="U40" s="1469">
        <f>R40+T39</f>
        <v>951</v>
      </c>
      <c r="V40" s="1471">
        <f>T40/U40</f>
        <v>0</v>
      </c>
      <c r="W40" s="1501">
        <f>V40</f>
        <v>0</v>
      </c>
      <c r="X40" s="1504">
        <f>W40/M40</f>
        <v>0</v>
      </c>
      <c r="Y40" s="416">
        <v>41</v>
      </c>
      <c r="Z40" s="418" t="s">
        <v>1175</v>
      </c>
      <c r="AA40" s="340">
        <v>0.5</v>
      </c>
      <c r="AB40" s="411">
        <v>0.16600000000000001</v>
      </c>
      <c r="AC40" s="457">
        <v>0.16600000000000001</v>
      </c>
      <c r="AD40" s="452" t="s">
        <v>884</v>
      </c>
      <c r="AE40" s="419" t="s">
        <v>808</v>
      </c>
      <c r="AF40" s="419" t="s">
        <v>808</v>
      </c>
      <c r="AG40" s="420" t="s">
        <v>810</v>
      </c>
      <c r="AH40" s="411">
        <v>0.16600000000000001</v>
      </c>
      <c r="AI40" s="457">
        <v>0.16600000000000001</v>
      </c>
      <c r="AJ40" s="452" t="s">
        <v>884</v>
      </c>
      <c r="AK40" s="419" t="s">
        <v>808</v>
      </c>
      <c r="AL40" s="419" t="s">
        <v>808</v>
      </c>
      <c r="AM40" s="420" t="s">
        <v>810</v>
      </c>
      <c r="AN40" s="411">
        <v>0.16600000000000001</v>
      </c>
      <c r="AO40" s="411">
        <v>0.16600000000000001</v>
      </c>
      <c r="AP40" s="408" t="s">
        <v>70</v>
      </c>
      <c r="AQ40" s="415"/>
    </row>
    <row r="41" spans="1:43" ht="100" x14ac:dyDescent="0.25">
      <c r="A41" s="1541"/>
      <c r="B41" s="1542"/>
      <c r="C41" s="1545"/>
      <c r="D41" s="1546"/>
      <c r="E41" s="1563"/>
      <c r="F41" s="1564"/>
      <c r="G41" s="1564"/>
      <c r="H41" s="1564"/>
      <c r="I41" s="1565"/>
      <c r="J41" s="1567"/>
      <c r="K41" s="1569"/>
      <c r="L41" s="1523"/>
      <c r="M41" s="1518"/>
      <c r="N41" s="1470"/>
      <c r="O41" s="1470"/>
      <c r="P41" s="1472"/>
      <c r="Q41" s="1470"/>
      <c r="R41" s="1470"/>
      <c r="S41" s="1472"/>
      <c r="T41" s="1470"/>
      <c r="U41" s="1470"/>
      <c r="V41" s="1472"/>
      <c r="W41" s="1503"/>
      <c r="X41" s="1506"/>
      <c r="Y41" s="416">
        <v>42</v>
      </c>
      <c r="Z41" s="426" t="s">
        <v>1176</v>
      </c>
      <c r="AA41" s="340">
        <v>0.5</v>
      </c>
      <c r="AB41" s="411">
        <v>0.16600000000000001</v>
      </c>
      <c r="AC41" s="457">
        <v>0.16600000000000001</v>
      </c>
      <c r="AD41" s="452" t="s">
        <v>884</v>
      </c>
      <c r="AE41" s="419" t="s">
        <v>808</v>
      </c>
      <c r="AF41" s="419" t="s">
        <v>808</v>
      </c>
      <c r="AG41" s="420" t="s">
        <v>810</v>
      </c>
      <c r="AH41" s="411">
        <v>0.16600000000000001</v>
      </c>
      <c r="AI41" s="457">
        <v>0.16600000000000001</v>
      </c>
      <c r="AJ41" s="452" t="s">
        <v>884</v>
      </c>
      <c r="AK41" s="419" t="s">
        <v>808</v>
      </c>
      <c r="AL41" s="419" t="s">
        <v>808</v>
      </c>
      <c r="AM41" s="420" t="s">
        <v>810</v>
      </c>
      <c r="AN41" s="411">
        <v>0.16600000000000001</v>
      </c>
      <c r="AO41" s="411">
        <v>0.16600000000000001</v>
      </c>
      <c r="AP41" s="408" t="s">
        <v>70</v>
      </c>
      <c r="AQ41" s="415"/>
    </row>
    <row r="42" spans="1:43" ht="115.5" customHeight="1" x14ac:dyDescent="0.25">
      <c r="A42" s="1541"/>
      <c r="B42" s="1542"/>
      <c r="C42" s="1545"/>
      <c r="D42" s="1546"/>
      <c r="E42" s="323">
        <v>15</v>
      </c>
      <c r="F42" s="322" t="s">
        <v>116</v>
      </c>
      <c r="G42" s="322" t="s">
        <v>117</v>
      </c>
      <c r="H42" s="322" t="s">
        <v>118</v>
      </c>
      <c r="I42" s="337" t="s">
        <v>78</v>
      </c>
      <c r="J42" s="422">
        <v>1</v>
      </c>
      <c r="K42" s="423" t="s">
        <v>119</v>
      </c>
      <c r="L42" s="388">
        <v>2019</v>
      </c>
      <c r="M42" s="423" t="s">
        <v>119</v>
      </c>
      <c r="N42" s="409">
        <v>1</v>
      </c>
      <c r="O42" s="409">
        <v>4</v>
      </c>
      <c r="P42" s="449">
        <v>1</v>
      </c>
      <c r="Q42" s="409">
        <v>1</v>
      </c>
      <c r="R42" s="409">
        <v>4</v>
      </c>
      <c r="S42" s="545">
        <f>Q42/R42</f>
        <v>0.25</v>
      </c>
      <c r="T42" s="559">
        <v>2</v>
      </c>
      <c r="U42" s="559">
        <v>4</v>
      </c>
      <c r="V42" s="545">
        <f>T42/U42</f>
        <v>0.5</v>
      </c>
      <c r="W42" s="724">
        <v>4</v>
      </c>
      <c r="X42" s="406">
        <v>0.5</v>
      </c>
      <c r="Y42" s="427">
        <v>42</v>
      </c>
      <c r="Z42" s="418" t="s">
        <v>1177</v>
      </c>
      <c r="AA42" s="338">
        <v>1</v>
      </c>
      <c r="AB42" s="340">
        <v>0.25</v>
      </c>
      <c r="AC42" s="447"/>
      <c r="AD42" s="456" t="s">
        <v>885</v>
      </c>
      <c r="AE42" s="447"/>
      <c r="AF42" s="447"/>
      <c r="AG42" s="447"/>
      <c r="AH42" s="340">
        <v>0.25</v>
      </c>
      <c r="AI42" s="447"/>
      <c r="AJ42" s="456" t="s">
        <v>885</v>
      </c>
      <c r="AK42" s="447"/>
      <c r="AL42" s="447"/>
      <c r="AM42" s="447"/>
      <c r="AN42" s="340">
        <v>0.25</v>
      </c>
      <c r="AO42" s="340">
        <v>0.25</v>
      </c>
      <c r="AP42" s="409" t="s">
        <v>120</v>
      </c>
      <c r="AQ42" s="415"/>
    </row>
    <row r="43" spans="1:43" ht="89.25" customHeight="1" x14ac:dyDescent="0.25">
      <c r="A43" s="1541"/>
      <c r="B43" s="1542"/>
      <c r="C43" s="1545"/>
      <c r="D43" s="1546"/>
      <c r="E43" s="1487">
        <v>16</v>
      </c>
      <c r="F43" s="1558" t="s">
        <v>121</v>
      </c>
      <c r="G43" s="1514" t="s">
        <v>122</v>
      </c>
      <c r="H43" s="1514" t="s">
        <v>123</v>
      </c>
      <c r="I43" s="1515" t="s">
        <v>24</v>
      </c>
      <c r="J43" s="1516">
        <v>1</v>
      </c>
      <c r="K43" s="1517" t="s">
        <v>705</v>
      </c>
      <c r="L43" s="1515">
        <v>2019</v>
      </c>
      <c r="M43" s="1521">
        <v>1</v>
      </c>
      <c r="N43" s="1477">
        <v>9</v>
      </c>
      <c r="O43" s="1469">
        <v>12</v>
      </c>
      <c r="P43" s="1474">
        <f>N43/O43</f>
        <v>0.75</v>
      </c>
      <c r="Q43" s="1477">
        <v>11</v>
      </c>
      <c r="R43" s="1469">
        <v>15</v>
      </c>
      <c r="S43" s="1474">
        <f>Q43/R43</f>
        <v>0.73333333333333328</v>
      </c>
      <c r="T43" s="1477">
        <f>N43+Q43</f>
        <v>20</v>
      </c>
      <c r="U43" s="1477">
        <f>O43+R43</f>
        <v>27</v>
      </c>
      <c r="V43" s="1474">
        <f>T43/U43</f>
        <v>0.7407407407407407</v>
      </c>
      <c r="W43" s="1501">
        <v>1</v>
      </c>
      <c r="X43" s="1504">
        <f>(V43/W43)/2</f>
        <v>0.37037037037037035</v>
      </c>
      <c r="Y43" s="1519">
        <v>43</v>
      </c>
      <c r="Z43" s="461" t="s">
        <v>1178</v>
      </c>
      <c r="AA43" s="340">
        <v>0.5</v>
      </c>
      <c r="AB43" s="411">
        <v>0.16600000000000001</v>
      </c>
      <c r="AC43" s="425">
        <v>0.16600000000000001</v>
      </c>
      <c r="AD43" s="456" t="s">
        <v>867</v>
      </c>
      <c r="AE43" s="454" t="s">
        <v>869</v>
      </c>
      <c r="AF43" s="447"/>
      <c r="AG43" s="447"/>
      <c r="AH43" s="411">
        <v>0.16600000000000001</v>
      </c>
      <c r="AI43" s="555">
        <v>0.16600000000000001</v>
      </c>
      <c r="AJ43" s="456" t="s">
        <v>867</v>
      </c>
      <c r="AK43" s="454" t="s">
        <v>869</v>
      </c>
      <c r="AL43" s="447"/>
      <c r="AM43" s="447"/>
      <c r="AN43" s="411">
        <v>0.16600000000000001</v>
      </c>
      <c r="AO43" s="411">
        <v>0.16600000000000001</v>
      </c>
      <c r="AP43" s="408" t="s">
        <v>70</v>
      </c>
      <c r="AQ43" s="415"/>
    </row>
    <row r="44" spans="1:43" ht="57.75" customHeight="1" x14ac:dyDescent="0.25">
      <c r="A44" s="1541"/>
      <c r="B44" s="1542"/>
      <c r="C44" s="1545"/>
      <c r="D44" s="1546"/>
      <c r="E44" s="1549"/>
      <c r="F44" s="1558"/>
      <c r="G44" s="1514"/>
      <c r="H44" s="1514"/>
      <c r="I44" s="1515"/>
      <c r="J44" s="1514"/>
      <c r="K44" s="1515"/>
      <c r="L44" s="1515"/>
      <c r="M44" s="1521"/>
      <c r="N44" s="1477"/>
      <c r="O44" s="1470"/>
      <c r="P44" s="1470"/>
      <c r="Q44" s="1477"/>
      <c r="R44" s="1470"/>
      <c r="S44" s="1470"/>
      <c r="T44" s="1477"/>
      <c r="U44" s="1477"/>
      <c r="V44" s="1470"/>
      <c r="W44" s="1522"/>
      <c r="X44" s="1506"/>
      <c r="Y44" s="1520"/>
      <c r="Z44" s="428" t="s">
        <v>1179</v>
      </c>
      <c r="AA44" s="340">
        <v>0.5</v>
      </c>
      <c r="AB44" s="411">
        <v>0.16600000000000001</v>
      </c>
      <c r="AC44" s="425">
        <v>0.16600000000000001</v>
      </c>
      <c r="AD44" s="447" t="s">
        <v>886</v>
      </c>
      <c r="AE44" s="458" t="s">
        <v>811</v>
      </c>
      <c r="AF44" s="458" t="s">
        <v>812</v>
      </c>
      <c r="AG44" s="458" t="s">
        <v>813</v>
      </c>
      <c r="AH44" s="411">
        <v>0.16600000000000001</v>
      </c>
      <c r="AI44" s="555">
        <v>0.16600000000000001</v>
      </c>
      <c r="AJ44" s="447" t="s">
        <v>886</v>
      </c>
      <c r="AK44" s="458" t="s">
        <v>811</v>
      </c>
      <c r="AL44" s="458" t="s">
        <v>812</v>
      </c>
      <c r="AM44" s="458" t="s">
        <v>813</v>
      </c>
      <c r="AN44" s="411">
        <v>0.16600000000000001</v>
      </c>
      <c r="AO44" s="411">
        <v>0.16600000000000001</v>
      </c>
      <c r="AP44" s="408" t="s">
        <v>70</v>
      </c>
      <c r="AQ44" s="415"/>
    </row>
    <row r="45" spans="1:43" ht="87" customHeight="1" x14ac:dyDescent="0.25">
      <c r="A45" s="1541"/>
      <c r="B45" s="1542"/>
      <c r="C45" s="1545"/>
      <c r="D45" s="1546"/>
      <c r="E45" s="323">
        <v>17</v>
      </c>
      <c r="F45" s="429" t="s">
        <v>759</v>
      </c>
      <c r="G45" s="430" t="s">
        <v>125</v>
      </c>
      <c r="H45" s="430" t="s">
        <v>126</v>
      </c>
      <c r="I45" s="431" t="s">
        <v>24</v>
      </c>
      <c r="J45" s="432">
        <v>0.91</v>
      </c>
      <c r="K45" s="431" t="s">
        <v>706</v>
      </c>
      <c r="L45" s="431">
        <v>2019</v>
      </c>
      <c r="M45" s="433">
        <v>0.92</v>
      </c>
      <c r="N45" s="409">
        <v>94</v>
      </c>
      <c r="O45" s="409">
        <v>1711</v>
      </c>
      <c r="P45" s="425">
        <f>N45/O45</f>
        <v>5.4938632378725892E-2</v>
      </c>
      <c r="Q45" s="409">
        <v>29</v>
      </c>
      <c r="R45" s="409">
        <v>1711</v>
      </c>
      <c r="S45" s="521">
        <f>Q45/R45</f>
        <v>1.6949152542372881E-2</v>
      </c>
      <c r="T45" s="409">
        <f>N45+Q45</f>
        <v>123</v>
      </c>
      <c r="U45" s="409">
        <v>1711</v>
      </c>
      <c r="V45" s="521">
        <f>T45/U45</f>
        <v>7.1887784921098777E-2</v>
      </c>
      <c r="W45" s="547">
        <v>0.92</v>
      </c>
      <c r="X45" s="434">
        <f>(V45/W45)/2</f>
        <v>3.9069448326684117E-2</v>
      </c>
      <c r="Y45" s="427">
        <v>44</v>
      </c>
      <c r="Z45" s="428" t="s">
        <v>709</v>
      </c>
      <c r="AA45" s="435">
        <v>1</v>
      </c>
      <c r="AB45" s="340">
        <v>0.25</v>
      </c>
      <c r="AC45" s="449">
        <v>0.25</v>
      </c>
      <c r="AD45" s="459" t="s">
        <v>887</v>
      </c>
      <c r="AE45" s="458" t="s">
        <v>814</v>
      </c>
      <c r="AF45" s="458" t="s">
        <v>815</v>
      </c>
      <c r="AG45" s="458" t="s">
        <v>816</v>
      </c>
      <c r="AH45" s="340">
        <v>0.25</v>
      </c>
      <c r="AI45" s="449">
        <v>0.25</v>
      </c>
      <c r="AJ45" s="459" t="s">
        <v>887</v>
      </c>
      <c r="AK45" s="458" t="s">
        <v>814</v>
      </c>
      <c r="AL45" s="458" t="s">
        <v>815</v>
      </c>
      <c r="AM45" s="458" t="s">
        <v>816</v>
      </c>
      <c r="AN45" s="340">
        <v>0.25</v>
      </c>
      <c r="AO45" s="340">
        <v>0.25</v>
      </c>
      <c r="AP45" s="408" t="s">
        <v>70</v>
      </c>
      <c r="AQ45" s="415"/>
    </row>
    <row r="46" spans="1:43" ht="140" x14ac:dyDescent="0.25">
      <c r="A46" s="1541"/>
      <c r="B46" s="1542"/>
      <c r="C46" s="1545"/>
      <c r="D46" s="1546"/>
      <c r="E46" s="323">
        <v>18</v>
      </c>
      <c r="F46" s="429" t="s">
        <v>576</v>
      </c>
      <c r="G46" s="430" t="s">
        <v>128</v>
      </c>
      <c r="H46" s="430" t="s">
        <v>129</v>
      </c>
      <c r="I46" s="431" t="s">
        <v>24</v>
      </c>
      <c r="J46" s="436">
        <v>0.32979999999999998</v>
      </c>
      <c r="K46" s="437" t="s">
        <v>707</v>
      </c>
      <c r="L46" s="437">
        <v>2018</v>
      </c>
      <c r="M46" s="436">
        <v>0.33979999999999999</v>
      </c>
      <c r="N46" s="409">
        <v>7</v>
      </c>
      <c r="O46" s="408">
        <v>2267</v>
      </c>
      <c r="P46" s="425">
        <f>N46/O46</f>
        <v>3.0877812086457872E-3</v>
      </c>
      <c r="Q46" s="409">
        <v>1</v>
      </c>
      <c r="R46" s="520">
        <v>2267</v>
      </c>
      <c r="S46" s="425">
        <f>Q46/R46</f>
        <v>4.4111160123511248E-4</v>
      </c>
      <c r="T46" s="409">
        <f>N46+Q46</f>
        <v>8</v>
      </c>
      <c r="U46" s="520">
        <v>2267</v>
      </c>
      <c r="V46" s="521">
        <f>T46/U46</f>
        <v>3.5288928098808998E-3</v>
      </c>
      <c r="W46" s="547">
        <v>0.33979999999999999</v>
      </c>
      <c r="X46" s="434">
        <f>(V46/W46)/2</f>
        <v>5.1926027220142732E-3</v>
      </c>
      <c r="Y46" s="427">
        <v>45</v>
      </c>
      <c r="Z46" s="428" t="s">
        <v>133</v>
      </c>
      <c r="AA46" s="435">
        <v>1</v>
      </c>
      <c r="AB46" s="340">
        <v>0.25</v>
      </c>
      <c r="AC46" s="449">
        <v>0.25</v>
      </c>
      <c r="AD46" s="452" t="s">
        <v>888</v>
      </c>
      <c r="AE46" s="458" t="s">
        <v>817</v>
      </c>
      <c r="AF46" s="458" t="s">
        <v>139</v>
      </c>
      <c r="AG46" s="458" t="s">
        <v>140</v>
      </c>
      <c r="AH46" s="340">
        <v>0.25</v>
      </c>
      <c r="AI46" s="449">
        <v>0.25</v>
      </c>
      <c r="AJ46" s="452" t="s">
        <v>888</v>
      </c>
      <c r="AK46" s="458" t="s">
        <v>817</v>
      </c>
      <c r="AL46" s="458" t="s">
        <v>139</v>
      </c>
      <c r="AM46" s="458" t="s">
        <v>140</v>
      </c>
      <c r="AN46" s="340">
        <v>0.25</v>
      </c>
      <c r="AO46" s="340">
        <v>0.25</v>
      </c>
      <c r="AP46" s="408" t="s">
        <v>70</v>
      </c>
      <c r="AQ46" s="415"/>
    </row>
    <row r="47" spans="1:43" ht="101.25" customHeight="1" x14ac:dyDescent="0.25">
      <c r="A47" s="1541"/>
      <c r="B47" s="1542"/>
      <c r="C47" s="1547"/>
      <c r="D47" s="1548"/>
      <c r="E47" s="323">
        <v>19</v>
      </c>
      <c r="F47" s="438" t="s">
        <v>130</v>
      </c>
      <c r="G47" s="430" t="s">
        <v>131</v>
      </c>
      <c r="H47" s="430" t="s">
        <v>132</v>
      </c>
      <c r="I47" s="431" t="s">
        <v>24</v>
      </c>
      <c r="J47" s="439">
        <v>2.0000000000000002E-5</v>
      </c>
      <c r="K47" s="431" t="s">
        <v>708</v>
      </c>
      <c r="L47" s="431">
        <v>2018</v>
      </c>
      <c r="M47" s="433">
        <v>0</v>
      </c>
      <c r="N47" s="614">
        <v>0</v>
      </c>
      <c r="O47" s="614">
        <v>211</v>
      </c>
      <c r="P47" s="545">
        <f>N47/O47</f>
        <v>0</v>
      </c>
      <c r="Q47" s="614">
        <v>0</v>
      </c>
      <c r="R47" s="614">
        <v>78</v>
      </c>
      <c r="S47" s="545">
        <f>Q47/R47</f>
        <v>0</v>
      </c>
      <c r="T47" s="614">
        <f>N47+Q47</f>
        <v>0</v>
      </c>
      <c r="U47" s="614">
        <f>O47+R47</f>
        <v>289</v>
      </c>
      <c r="V47" s="449">
        <f>T47/U47</f>
        <v>0</v>
      </c>
      <c r="W47" s="546">
        <v>0</v>
      </c>
      <c r="X47" s="406">
        <v>0.5</v>
      </c>
      <c r="Y47" s="427">
        <v>46</v>
      </c>
      <c r="Z47" s="428" t="s">
        <v>134</v>
      </c>
      <c r="AA47" s="435">
        <v>1</v>
      </c>
      <c r="AB47" s="340">
        <v>0.25</v>
      </c>
      <c r="AC47" s="449">
        <v>0.25</v>
      </c>
      <c r="AD47" s="408" t="s">
        <v>889</v>
      </c>
      <c r="AE47" s="1447" t="s">
        <v>818</v>
      </c>
      <c r="AF47" s="1448"/>
      <c r="AG47" s="1449"/>
      <c r="AH47" s="340">
        <v>0.25</v>
      </c>
      <c r="AI47" s="449">
        <v>0.25</v>
      </c>
      <c r="AJ47" s="553" t="s">
        <v>889</v>
      </c>
      <c r="AK47" s="1447" t="s">
        <v>818</v>
      </c>
      <c r="AL47" s="1448"/>
      <c r="AM47" s="1449"/>
      <c r="AN47" s="340">
        <v>0.25</v>
      </c>
      <c r="AO47" s="340">
        <v>0.25</v>
      </c>
      <c r="AP47" s="408" t="s">
        <v>70</v>
      </c>
      <c r="AQ47" s="440"/>
    </row>
    <row r="48" spans="1:43" x14ac:dyDescent="0.25">
      <c r="K48" s="450"/>
      <c r="L48" s="450"/>
      <c r="M48" s="450"/>
      <c r="N48" s="451"/>
      <c r="O48" s="451"/>
      <c r="P48" s="451"/>
      <c r="Q48" s="441"/>
      <c r="R48" s="441"/>
      <c r="S48" s="441"/>
      <c r="T48" s="441"/>
      <c r="U48" s="441"/>
      <c r="V48" s="441"/>
      <c r="AC48" s="441"/>
      <c r="AD48" s="441"/>
      <c r="AE48" s="441"/>
      <c r="AF48" s="441"/>
      <c r="AG48" s="441"/>
      <c r="AI48" s="441"/>
      <c r="AJ48" s="441"/>
      <c r="AK48" s="441"/>
      <c r="AL48" s="441"/>
      <c r="AM48" s="441"/>
    </row>
    <row r="49" spans="14:39" x14ac:dyDescent="0.25">
      <c r="N49" s="441"/>
      <c r="O49" s="441"/>
      <c r="P49" s="441"/>
      <c r="Q49" s="441"/>
      <c r="R49" s="441"/>
      <c r="S49" s="441"/>
      <c r="T49" s="441"/>
      <c r="U49" s="441"/>
      <c r="V49" s="441"/>
      <c r="AC49" s="441"/>
      <c r="AD49" s="441"/>
      <c r="AE49" s="441"/>
      <c r="AF49" s="441"/>
      <c r="AG49" s="441"/>
      <c r="AI49" s="441"/>
      <c r="AJ49" s="441"/>
      <c r="AK49" s="441"/>
      <c r="AL49" s="441"/>
      <c r="AM49" s="441"/>
    </row>
    <row r="50" spans="14:39" x14ac:dyDescent="0.25">
      <c r="N50" s="441"/>
      <c r="O50" s="441"/>
      <c r="P50" s="441"/>
      <c r="Q50" s="441"/>
      <c r="R50" s="441"/>
      <c r="S50" s="441"/>
      <c r="T50" s="441"/>
      <c r="U50" s="441"/>
      <c r="V50" s="441"/>
      <c r="AC50" s="441"/>
      <c r="AD50" s="441"/>
      <c r="AE50" s="441"/>
      <c r="AF50" s="441"/>
      <c r="AG50" s="441"/>
      <c r="AI50" s="441"/>
      <c r="AJ50" s="441"/>
      <c r="AK50" s="441"/>
      <c r="AL50" s="441"/>
      <c r="AM50" s="441"/>
    </row>
    <row r="51" spans="14:39" x14ac:dyDescent="0.25">
      <c r="N51" s="441"/>
      <c r="O51" s="441"/>
      <c r="P51" s="441"/>
      <c r="Q51" s="441"/>
      <c r="R51" s="441"/>
      <c r="S51" s="441"/>
      <c r="T51" s="441"/>
      <c r="U51" s="441"/>
      <c r="V51" s="441"/>
      <c r="AC51" s="441"/>
      <c r="AD51" s="441"/>
      <c r="AE51" s="441"/>
      <c r="AF51" s="441"/>
      <c r="AG51" s="441"/>
      <c r="AI51" s="441"/>
      <c r="AJ51" s="441"/>
      <c r="AK51" s="441"/>
      <c r="AL51" s="441"/>
      <c r="AM51" s="441"/>
    </row>
    <row r="52" spans="14:39" x14ac:dyDescent="0.25">
      <c r="N52" s="441"/>
      <c r="O52" s="441"/>
      <c r="P52" s="441"/>
      <c r="Q52" s="441"/>
      <c r="R52" s="441"/>
      <c r="S52" s="441"/>
      <c r="T52" s="441"/>
      <c r="U52" s="441"/>
      <c r="V52" s="441"/>
      <c r="AC52" s="441"/>
      <c r="AD52" s="441"/>
      <c r="AE52" s="441"/>
      <c r="AF52" s="441"/>
      <c r="AG52" s="441"/>
      <c r="AI52" s="441"/>
      <c r="AJ52" s="441"/>
      <c r="AK52" s="441"/>
      <c r="AL52" s="441"/>
      <c r="AM52" s="441"/>
    </row>
    <row r="53" spans="14:39" x14ac:dyDescent="0.25">
      <c r="N53" s="441"/>
      <c r="O53" s="441"/>
      <c r="P53" s="441"/>
      <c r="Q53" s="441"/>
      <c r="R53" s="441"/>
      <c r="S53" s="441"/>
      <c r="T53" s="441"/>
      <c r="U53" s="441"/>
      <c r="V53" s="441"/>
      <c r="AC53" s="441"/>
      <c r="AD53" s="441"/>
      <c r="AE53" s="441"/>
      <c r="AF53" s="441"/>
      <c r="AG53" s="441"/>
      <c r="AI53" s="441"/>
      <c r="AJ53" s="441"/>
      <c r="AK53" s="441"/>
      <c r="AL53" s="441"/>
      <c r="AM53" s="441"/>
    </row>
    <row r="54" spans="14:39" x14ac:dyDescent="0.25">
      <c r="N54" s="441"/>
      <c r="O54" s="441"/>
      <c r="P54" s="441"/>
      <c r="Q54" s="441"/>
      <c r="R54" s="441"/>
      <c r="S54" s="441"/>
      <c r="T54" s="441"/>
      <c r="U54" s="441"/>
      <c r="V54" s="441"/>
      <c r="AC54" s="441"/>
      <c r="AD54" s="441"/>
      <c r="AE54" s="441"/>
      <c r="AF54" s="441"/>
      <c r="AG54" s="441"/>
      <c r="AI54" s="441"/>
      <c r="AJ54" s="441"/>
      <c r="AK54" s="441"/>
      <c r="AL54" s="441"/>
      <c r="AM54" s="441"/>
    </row>
    <row r="55" spans="14:39" x14ac:dyDescent="0.25">
      <c r="N55" s="441"/>
      <c r="O55" s="441"/>
      <c r="P55" s="441"/>
      <c r="Q55" s="441"/>
      <c r="R55" s="441"/>
      <c r="S55" s="441"/>
      <c r="T55" s="441"/>
      <c r="U55" s="441"/>
      <c r="V55" s="441"/>
      <c r="AC55" s="441"/>
      <c r="AD55" s="441"/>
      <c r="AE55" s="441"/>
      <c r="AF55" s="441"/>
      <c r="AG55" s="441"/>
      <c r="AI55" s="441"/>
      <c r="AJ55" s="441"/>
      <c r="AK55" s="441"/>
      <c r="AL55" s="441"/>
      <c r="AM55" s="441"/>
    </row>
    <row r="56" spans="14:39" x14ac:dyDescent="0.25">
      <c r="N56" s="441"/>
      <c r="O56" s="441"/>
      <c r="P56" s="441"/>
      <c r="Q56" s="441"/>
      <c r="R56" s="441"/>
      <c r="S56" s="441"/>
      <c r="T56" s="441"/>
      <c r="U56" s="441"/>
      <c r="V56" s="441"/>
      <c r="AC56" s="441"/>
      <c r="AD56" s="441"/>
      <c r="AE56" s="441"/>
      <c r="AF56" s="441"/>
      <c r="AG56" s="441"/>
      <c r="AI56" s="441"/>
      <c r="AJ56" s="441"/>
      <c r="AK56" s="441"/>
      <c r="AL56" s="441"/>
      <c r="AM56" s="441"/>
    </row>
    <row r="57" spans="14:39" x14ac:dyDescent="0.25">
      <c r="N57" s="441"/>
      <c r="O57" s="441"/>
      <c r="P57" s="441"/>
      <c r="Q57" s="441"/>
      <c r="R57" s="441"/>
      <c r="S57" s="441"/>
      <c r="T57" s="441"/>
      <c r="U57" s="441"/>
      <c r="V57" s="441"/>
      <c r="AC57" s="441"/>
      <c r="AD57" s="441"/>
      <c r="AE57" s="441"/>
      <c r="AF57" s="441"/>
      <c r="AG57" s="441"/>
      <c r="AI57" s="441"/>
      <c r="AJ57" s="441"/>
      <c r="AK57" s="441"/>
      <c r="AL57" s="441"/>
      <c r="AM57" s="441"/>
    </row>
    <row r="58" spans="14:39" x14ac:dyDescent="0.25">
      <c r="N58" s="441"/>
      <c r="O58" s="441"/>
      <c r="P58" s="441"/>
      <c r="Q58" s="441"/>
      <c r="R58" s="441"/>
      <c r="S58" s="441"/>
      <c r="T58" s="441"/>
      <c r="U58" s="441"/>
      <c r="V58" s="441"/>
      <c r="AC58" s="441"/>
      <c r="AD58" s="441"/>
      <c r="AE58" s="441"/>
      <c r="AF58" s="441"/>
      <c r="AG58" s="441"/>
      <c r="AI58" s="441"/>
      <c r="AJ58" s="441"/>
      <c r="AK58" s="441"/>
      <c r="AL58" s="441"/>
      <c r="AM58" s="441"/>
    </row>
    <row r="59" spans="14:39" x14ac:dyDescent="0.25">
      <c r="N59" s="441"/>
      <c r="O59" s="441"/>
      <c r="P59" s="441"/>
      <c r="Q59" s="441"/>
      <c r="R59" s="441"/>
      <c r="S59" s="441"/>
      <c r="T59" s="441"/>
      <c r="U59" s="441"/>
      <c r="V59" s="441"/>
      <c r="AC59" s="441"/>
      <c r="AD59" s="441"/>
      <c r="AE59" s="441"/>
      <c r="AF59" s="441"/>
      <c r="AG59" s="441"/>
      <c r="AI59" s="441"/>
      <c r="AJ59" s="441"/>
      <c r="AK59" s="441"/>
      <c r="AL59" s="441"/>
      <c r="AM59" s="441"/>
    </row>
    <row r="60" spans="14:39" x14ac:dyDescent="0.25">
      <c r="N60" s="441"/>
      <c r="O60" s="441"/>
      <c r="P60" s="441"/>
      <c r="Q60" s="441"/>
      <c r="R60" s="441"/>
      <c r="S60" s="441"/>
      <c r="T60" s="441"/>
      <c r="U60" s="441"/>
      <c r="V60" s="441"/>
      <c r="AC60" s="441"/>
      <c r="AD60" s="441"/>
      <c r="AE60" s="441"/>
      <c r="AF60" s="441"/>
      <c r="AG60" s="441"/>
      <c r="AI60" s="441"/>
      <c r="AJ60" s="441"/>
      <c r="AK60" s="441"/>
      <c r="AL60" s="441"/>
      <c r="AM60" s="441"/>
    </row>
    <row r="61" spans="14:39" x14ac:dyDescent="0.25">
      <c r="N61" s="441"/>
      <c r="O61" s="441"/>
      <c r="P61" s="441"/>
      <c r="Q61" s="441"/>
      <c r="R61" s="441"/>
      <c r="S61" s="441"/>
      <c r="T61" s="441"/>
      <c r="U61" s="441"/>
      <c r="V61" s="441"/>
      <c r="AC61" s="441"/>
      <c r="AD61" s="441"/>
      <c r="AE61" s="441"/>
      <c r="AF61" s="441"/>
      <c r="AG61" s="441"/>
      <c r="AI61" s="441"/>
      <c r="AJ61" s="441"/>
      <c r="AK61" s="441"/>
      <c r="AL61" s="441"/>
      <c r="AM61" s="441"/>
    </row>
    <row r="62" spans="14:39" x14ac:dyDescent="0.25">
      <c r="N62" s="441"/>
      <c r="O62" s="441"/>
      <c r="P62" s="441"/>
      <c r="Q62" s="441"/>
      <c r="R62" s="441"/>
      <c r="S62" s="441"/>
      <c r="T62" s="441"/>
      <c r="U62" s="441"/>
      <c r="V62" s="441"/>
      <c r="AC62" s="441"/>
      <c r="AD62" s="441"/>
      <c r="AE62" s="441"/>
      <c r="AF62" s="441"/>
      <c r="AG62" s="441"/>
      <c r="AI62" s="441"/>
      <c r="AJ62" s="441"/>
      <c r="AK62" s="441"/>
      <c r="AL62" s="441"/>
      <c r="AM62" s="441"/>
    </row>
    <row r="63" spans="14:39" x14ac:dyDescent="0.25">
      <c r="N63" s="441"/>
      <c r="O63" s="441"/>
      <c r="P63" s="441"/>
      <c r="Q63" s="441"/>
      <c r="R63" s="441"/>
      <c r="S63" s="441"/>
      <c r="T63" s="441"/>
      <c r="U63" s="441"/>
      <c r="V63" s="441"/>
      <c r="AC63" s="441"/>
      <c r="AD63" s="441"/>
      <c r="AE63" s="441"/>
      <c r="AF63" s="441"/>
      <c r="AG63" s="441"/>
      <c r="AI63" s="441"/>
      <c r="AJ63" s="441"/>
      <c r="AK63" s="441"/>
      <c r="AL63" s="441"/>
      <c r="AM63" s="441"/>
    </row>
    <row r="64" spans="14:39" x14ac:dyDescent="0.25">
      <c r="N64" s="441"/>
      <c r="O64" s="441"/>
      <c r="P64" s="441"/>
      <c r="Q64" s="441"/>
      <c r="R64" s="441"/>
      <c r="S64" s="441"/>
      <c r="T64" s="441"/>
      <c r="U64" s="441"/>
      <c r="V64" s="441"/>
      <c r="AC64" s="441"/>
      <c r="AD64" s="441"/>
      <c r="AE64" s="441"/>
      <c r="AF64" s="441"/>
      <c r="AG64" s="441"/>
      <c r="AI64" s="441"/>
      <c r="AJ64" s="441"/>
      <c r="AK64" s="441"/>
      <c r="AL64" s="441"/>
      <c r="AM64" s="441"/>
    </row>
    <row r="65" spans="14:39" x14ac:dyDescent="0.25">
      <c r="N65" s="441"/>
      <c r="O65" s="441"/>
      <c r="P65" s="441"/>
      <c r="Q65" s="441"/>
      <c r="R65" s="441"/>
      <c r="S65" s="441"/>
      <c r="T65" s="441"/>
      <c r="U65" s="441"/>
      <c r="V65" s="441"/>
      <c r="AC65" s="441"/>
      <c r="AD65" s="441"/>
      <c r="AE65" s="441"/>
      <c r="AF65" s="441"/>
      <c r="AG65" s="441"/>
      <c r="AI65" s="441"/>
      <c r="AJ65" s="441"/>
      <c r="AK65" s="441"/>
      <c r="AL65" s="441"/>
      <c r="AM65" s="441"/>
    </row>
    <row r="66" spans="14:39" x14ac:dyDescent="0.25">
      <c r="N66" s="441"/>
      <c r="O66" s="441"/>
      <c r="P66" s="441"/>
      <c r="Q66" s="441"/>
      <c r="R66" s="441"/>
      <c r="S66" s="441"/>
      <c r="T66" s="441"/>
      <c r="U66" s="441"/>
      <c r="V66" s="441"/>
      <c r="AC66" s="441"/>
      <c r="AD66" s="441"/>
      <c r="AE66" s="441"/>
      <c r="AF66" s="441"/>
      <c r="AG66" s="441"/>
      <c r="AI66" s="441"/>
      <c r="AJ66" s="441"/>
      <c r="AK66" s="441"/>
      <c r="AL66" s="441"/>
      <c r="AM66" s="441"/>
    </row>
    <row r="67" spans="14:39" x14ac:dyDescent="0.25">
      <c r="N67" s="441"/>
      <c r="O67" s="441"/>
      <c r="P67" s="441"/>
      <c r="Q67" s="441"/>
      <c r="R67" s="441"/>
      <c r="S67" s="441"/>
      <c r="T67" s="441"/>
      <c r="U67" s="441"/>
      <c r="V67" s="441"/>
      <c r="AC67" s="441"/>
      <c r="AD67" s="441"/>
      <c r="AE67" s="441"/>
      <c r="AF67" s="441"/>
      <c r="AG67" s="441"/>
      <c r="AI67" s="441"/>
      <c r="AJ67" s="441"/>
      <c r="AK67" s="441"/>
      <c r="AL67" s="441"/>
      <c r="AM67" s="441"/>
    </row>
    <row r="68" spans="14:39" x14ac:dyDescent="0.25">
      <c r="N68" s="441"/>
      <c r="O68" s="441"/>
      <c r="P68" s="441"/>
      <c r="Q68" s="441"/>
      <c r="R68" s="441"/>
      <c r="S68" s="441"/>
      <c r="T68" s="441"/>
      <c r="U68" s="441"/>
      <c r="V68" s="441"/>
      <c r="AC68" s="441"/>
      <c r="AD68" s="441"/>
      <c r="AE68" s="441"/>
      <c r="AF68" s="441"/>
      <c r="AG68" s="441"/>
      <c r="AI68" s="441"/>
      <c r="AJ68" s="441"/>
      <c r="AK68" s="441"/>
      <c r="AL68" s="441"/>
      <c r="AM68" s="441"/>
    </row>
    <row r="69" spans="14:39" x14ac:dyDescent="0.25">
      <c r="N69" s="441"/>
      <c r="O69" s="441"/>
      <c r="P69" s="441"/>
      <c r="Q69" s="441"/>
      <c r="R69" s="441"/>
      <c r="S69" s="441"/>
      <c r="T69" s="441"/>
      <c r="U69" s="441"/>
      <c r="V69" s="441"/>
      <c r="AC69" s="441"/>
      <c r="AD69" s="441"/>
      <c r="AE69" s="441"/>
      <c r="AF69" s="441"/>
      <c r="AG69" s="441"/>
      <c r="AI69" s="441"/>
      <c r="AJ69" s="441"/>
      <c r="AK69" s="441"/>
      <c r="AL69" s="441"/>
      <c r="AM69" s="441"/>
    </row>
    <row r="70" spans="14:39" x14ac:dyDescent="0.25">
      <c r="N70" s="441"/>
      <c r="O70" s="441"/>
      <c r="P70" s="441"/>
      <c r="Q70" s="441"/>
      <c r="R70" s="441"/>
      <c r="S70" s="441"/>
      <c r="T70" s="441"/>
      <c r="U70" s="441"/>
      <c r="V70" s="441"/>
      <c r="AC70" s="441"/>
      <c r="AD70" s="441"/>
      <c r="AE70" s="441"/>
      <c r="AF70" s="441"/>
      <c r="AG70" s="441"/>
      <c r="AI70" s="441"/>
      <c r="AJ70" s="441"/>
      <c r="AK70" s="441"/>
      <c r="AL70" s="441"/>
      <c r="AM70" s="441"/>
    </row>
  </sheetData>
  <mergeCells count="241">
    <mergeCell ref="AK35:AK36"/>
    <mergeCell ref="AL35:AL36"/>
    <mergeCell ref="AM35:AM36"/>
    <mergeCell ref="AK39:AM39"/>
    <mergeCell ref="AK47:AM47"/>
    <mergeCell ref="AJ9:AJ11"/>
    <mergeCell ref="AK9:AK11"/>
    <mergeCell ref="AL9:AL11"/>
    <mergeCell ref="AM9:AM11"/>
    <mergeCell ref="AL12:AL14"/>
    <mergeCell ref="AM12:AM14"/>
    <mergeCell ref="AL25:AL28"/>
    <mergeCell ref="AM25:AM28"/>
    <mergeCell ref="AK30:AK32"/>
    <mergeCell ref="AL30:AL32"/>
    <mergeCell ref="AM30:AM32"/>
    <mergeCell ref="E5:AQ5"/>
    <mergeCell ref="E6:AQ6"/>
    <mergeCell ref="E7:AQ7"/>
    <mergeCell ref="E8:AQ8"/>
    <mergeCell ref="F12:F14"/>
    <mergeCell ref="G12:G14"/>
    <mergeCell ref="H12:H14"/>
    <mergeCell ref="L37:L38"/>
    <mergeCell ref="M37:M38"/>
    <mergeCell ref="E37:E38"/>
    <mergeCell ref="F37:F38"/>
    <mergeCell ref="G37:G38"/>
    <mergeCell ref="H37:H38"/>
    <mergeCell ref="AH9:AH11"/>
    <mergeCell ref="J12:J14"/>
    <mergeCell ref="K12:K14"/>
    <mergeCell ref="L12:L14"/>
    <mergeCell ref="M12:M14"/>
    <mergeCell ref="AN9:AN11"/>
    <mergeCell ref="AO9:AO11"/>
    <mergeCell ref="E16:E20"/>
    <mergeCell ref="F16:F20"/>
    <mergeCell ref="G16:G20"/>
    <mergeCell ref="H16:H20"/>
    <mergeCell ref="M33:M36"/>
    <mergeCell ref="J29:J32"/>
    <mergeCell ref="K29:K32"/>
    <mergeCell ref="L29:L32"/>
    <mergeCell ref="M29:M32"/>
    <mergeCell ref="M23:M28"/>
    <mergeCell ref="K23:K28"/>
    <mergeCell ref="L23:L28"/>
    <mergeCell ref="G33:G36"/>
    <mergeCell ref="H33:H36"/>
    <mergeCell ref="I33:I36"/>
    <mergeCell ref="G29:G32"/>
    <mergeCell ref="H29:H32"/>
    <mergeCell ref="I29:I32"/>
    <mergeCell ref="G23:G28"/>
    <mergeCell ref="H23:H28"/>
    <mergeCell ref="I23:I28"/>
    <mergeCell ref="J23:J28"/>
    <mergeCell ref="L33:L36"/>
    <mergeCell ref="I16:I20"/>
    <mergeCell ref="J16:J20"/>
    <mergeCell ref="E29:E32"/>
    <mergeCell ref="F29:F32"/>
    <mergeCell ref="E23:E28"/>
    <mergeCell ref="F23:F28"/>
    <mergeCell ref="AQ9:AQ11"/>
    <mergeCell ref="G10:G11"/>
    <mergeCell ref="H10:H11"/>
    <mergeCell ref="I10:I11"/>
    <mergeCell ref="J10:L10"/>
    <mergeCell ref="M9:M11"/>
    <mergeCell ref="Y9:Y11"/>
    <mergeCell ref="Z9:Z11"/>
    <mergeCell ref="AA9:AA11"/>
    <mergeCell ref="AB9:AB11"/>
    <mergeCell ref="W9:W11"/>
    <mergeCell ref="AP9:AP11"/>
    <mergeCell ref="K16:K20"/>
    <mergeCell ref="L16:L20"/>
    <mergeCell ref="M16:M20"/>
    <mergeCell ref="X12:X14"/>
    <mergeCell ref="E12:E14"/>
    <mergeCell ref="I12:I14"/>
    <mergeCell ref="K37:K38"/>
    <mergeCell ref="J33:J36"/>
    <mergeCell ref="K33:K36"/>
    <mergeCell ref="E40:E41"/>
    <mergeCell ref="F40:F41"/>
    <mergeCell ref="G40:G41"/>
    <mergeCell ref="H40:H41"/>
    <mergeCell ref="I40:I41"/>
    <mergeCell ref="J40:J41"/>
    <mergeCell ref="K40:K41"/>
    <mergeCell ref="E33:E36"/>
    <mergeCell ref="F33:F36"/>
    <mergeCell ref="J37:J38"/>
    <mergeCell ref="A1:AQ1"/>
    <mergeCell ref="A2:AQ2"/>
    <mergeCell ref="A3:AQ3"/>
    <mergeCell ref="A4:AQ4"/>
    <mergeCell ref="A5:D5"/>
    <mergeCell ref="W23:W28"/>
    <mergeCell ref="X23:X28"/>
    <mergeCell ref="X9:X11"/>
    <mergeCell ref="A9:A11"/>
    <mergeCell ref="B9:B11"/>
    <mergeCell ref="AP16:AP22"/>
    <mergeCell ref="C9:D11"/>
    <mergeCell ref="A12:A47"/>
    <mergeCell ref="B12:B47"/>
    <mergeCell ref="C12:D47"/>
    <mergeCell ref="E43:E44"/>
    <mergeCell ref="E9:E11"/>
    <mergeCell ref="F9:F11"/>
    <mergeCell ref="G9:L9"/>
    <mergeCell ref="A6:D6"/>
    <mergeCell ref="A7:D7"/>
    <mergeCell ref="A8:D8"/>
    <mergeCell ref="F43:F44"/>
    <mergeCell ref="I37:I38"/>
    <mergeCell ref="AQ23:AQ28"/>
    <mergeCell ref="AQ29:AQ32"/>
    <mergeCell ref="G43:G44"/>
    <mergeCell ref="H43:H44"/>
    <mergeCell ref="I43:I44"/>
    <mergeCell ref="J43:J44"/>
    <mergeCell ref="K43:K44"/>
    <mergeCell ref="L43:L44"/>
    <mergeCell ref="M40:M41"/>
    <mergeCell ref="Y43:Y44"/>
    <mergeCell ref="M43:M44"/>
    <mergeCell ref="W43:W44"/>
    <mergeCell ref="X43:X44"/>
    <mergeCell ref="W40:W41"/>
    <mergeCell ref="X40:X41"/>
    <mergeCell ref="L40:L41"/>
    <mergeCell ref="Q40:Q41"/>
    <mergeCell ref="R40:R41"/>
    <mergeCell ref="S40:S41"/>
    <mergeCell ref="Q43:Q44"/>
    <mergeCell ref="R43:R44"/>
    <mergeCell ref="S43:S44"/>
    <mergeCell ref="T40:T41"/>
    <mergeCell ref="U40:U41"/>
    <mergeCell ref="N12:N14"/>
    <mergeCell ref="O12:O14"/>
    <mergeCell ref="P12:P14"/>
    <mergeCell ref="N16:N20"/>
    <mergeCell ref="O16:O20"/>
    <mergeCell ref="P16:P20"/>
    <mergeCell ref="N9:P10"/>
    <mergeCell ref="AQ12:AQ15"/>
    <mergeCell ref="AP12:AP15"/>
    <mergeCell ref="AQ16:AQ21"/>
    <mergeCell ref="V16:V20"/>
    <mergeCell ref="AG9:AG11"/>
    <mergeCell ref="AG12:AG14"/>
    <mergeCell ref="W16:W20"/>
    <mergeCell ref="X16:X20"/>
    <mergeCell ref="W12:W14"/>
    <mergeCell ref="AD9:AD11"/>
    <mergeCell ref="AE9:AE11"/>
    <mergeCell ref="AF9:AF11"/>
    <mergeCell ref="AF12:AF14"/>
    <mergeCell ref="AI9:AI11"/>
    <mergeCell ref="AC9:AC11"/>
    <mergeCell ref="N23:N28"/>
    <mergeCell ref="O23:O28"/>
    <mergeCell ref="P23:P28"/>
    <mergeCell ref="N29:N32"/>
    <mergeCell ref="O29:O32"/>
    <mergeCell ref="P29:P32"/>
    <mergeCell ref="N33:N36"/>
    <mergeCell ref="O33:O36"/>
    <mergeCell ref="P33:P36"/>
    <mergeCell ref="N37:N38"/>
    <mergeCell ref="O37:O38"/>
    <mergeCell ref="P37:P38"/>
    <mergeCell ref="N40:N41"/>
    <mergeCell ref="O40:O41"/>
    <mergeCell ref="P40:P41"/>
    <mergeCell ref="N43:N44"/>
    <mergeCell ref="O43:O44"/>
    <mergeCell ref="P43:P44"/>
    <mergeCell ref="Q37:Q38"/>
    <mergeCell ref="R37:R38"/>
    <mergeCell ref="S37:S38"/>
    <mergeCell ref="Q9:S10"/>
    <mergeCell ref="Q12:Q14"/>
    <mergeCell ref="R12:R14"/>
    <mergeCell ref="S12:S14"/>
    <mergeCell ref="Q16:Q20"/>
    <mergeCell ref="R16:R20"/>
    <mergeCell ref="S16:S20"/>
    <mergeCell ref="Q23:Q28"/>
    <mergeCell ref="R23:R28"/>
    <mergeCell ref="S23:S28"/>
    <mergeCell ref="Q29:Q32"/>
    <mergeCell ref="R29:R32"/>
    <mergeCell ref="S29:S32"/>
    <mergeCell ref="Q33:Q36"/>
    <mergeCell ref="R33:R36"/>
    <mergeCell ref="S33:S36"/>
    <mergeCell ref="V40:V41"/>
    <mergeCell ref="T43:T44"/>
    <mergeCell ref="T9:V10"/>
    <mergeCell ref="T12:T14"/>
    <mergeCell ref="U12:U14"/>
    <mergeCell ref="V12:V14"/>
    <mergeCell ref="T16:T20"/>
    <mergeCell ref="U16:U20"/>
    <mergeCell ref="T23:T28"/>
    <mergeCell ref="U23:U28"/>
    <mergeCell ref="V23:V28"/>
    <mergeCell ref="U43:U44"/>
    <mergeCell ref="V43:V44"/>
    <mergeCell ref="W29:W32"/>
    <mergeCell ref="X29:X32"/>
    <mergeCell ref="W33:W36"/>
    <mergeCell ref="X33:X36"/>
    <mergeCell ref="W37:W38"/>
    <mergeCell ref="X37:X38"/>
    <mergeCell ref="T37:T38"/>
    <mergeCell ref="U37:U38"/>
    <mergeCell ref="V37:V38"/>
    <mergeCell ref="T29:T32"/>
    <mergeCell ref="U29:U32"/>
    <mergeCell ref="V29:V32"/>
    <mergeCell ref="T33:T36"/>
    <mergeCell ref="U33:U36"/>
    <mergeCell ref="V33:V36"/>
    <mergeCell ref="AE47:AG47"/>
    <mergeCell ref="AG25:AG28"/>
    <mergeCell ref="AE30:AE32"/>
    <mergeCell ref="AF30:AF32"/>
    <mergeCell ref="AG30:AG32"/>
    <mergeCell ref="AE35:AE36"/>
    <mergeCell ref="AF35:AF36"/>
    <mergeCell ref="AG35:AG36"/>
    <mergeCell ref="AE39:AG39"/>
    <mergeCell ref="AF25:AF28"/>
  </mergeCells>
  <hyperlinks>
    <hyperlink ref="AQ12" r:id="rId1" xr:uid="{00000000-0004-0000-0100-000000000000}"/>
    <hyperlink ref="AQ16" r:id="rId2" xr:uid="{00000000-0004-0000-0100-000001000000}"/>
    <hyperlink ref="AQ23" r:id="rId3" xr:uid="{00000000-0004-0000-0100-000002000000}"/>
    <hyperlink ref="AQ29" r:id="rId4" xr:uid="{00000000-0004-0000-0100-000003000000}"/>
  </hyperlinks>
  <pageMargins left="0.7" right="0.7" top="0.75" bottom="0.75" header="0.3" footer="0.3"/>
  <pageSetup paperSize="9" orientation="portrait" r:id="rId5"/>
  <legacy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O28"/>
  <sheetViews>
    <sheetView topLeftCell="E1" zoomScale="83" zoomScaleNormal="80" workbookViewId="0">
      <selection activeCell="N5" sqref="N1:S1048576"/>
    </sheetView>
  </sheetViews>
  <sheetFormatPr baseColWidth="10" defaultColWidth="11.5" defaultRowHeight="15" x14ac:dyDescent="0.2"/>
  <cols>
    <col min="1" max="4" width="11.5" style="462"/>
    <col min="5" max="5" width="5" style="462" customWidth="1"/>
    <col min="6" max="6" width="25.1640625" style="462" customWidth="1"/>
    <col min="7" max="10" width="11.5" style="462"/>
    <col min="11" max="11" width="21.5" style="462" customWidth="1"/>
    <col min="12" max="13" width="11.5" style="462"/>
    <col min="14" max="14" width="0" style="462" hidden="1" customWidth="1"/>
    <col min="15" max="15" width="12.83203125" style="462" hidden="1" customWidth="1"/>
    <col min="16" max="17" width="0" style="462" hidden="1" customWidth="1"/>
    <col min="18" max="18" width="12.83203125" style="462" hidden="1" customWidth="1"/>
    <col min="19" max="19" width="0" style="462" hidden="1" customWidth="1"/>
    <col min="20" max="20" width="11.5" style="462"/>
    <col min="21" max="21" width="12.83203125" style="462" customWidth="1"/>
    <col min="22" max="24" width="11.5" style="462"/>
    <col min="25" max="25" width="6.33203125" style="462" customWidth="1"/>
    <col min="26" max="26" width="42.33203125" style="479" customWidth="1"/>
    <col min="27" max="28" width="11.5" style="462"/>
    <col min="29" max="29" width="0" style="462" hidden="1" customWidth="1"/>
    <col min="30" max="30" width="29.1640625" style="462" hidden="1" customWidth="1"/>
    <col min="31" max="31" width="46.1640625" style="462" hidden="1" customWidth="1"/>
    <col min="32" max="32" width="40.5" style="462" hidden="1" customWidth="1"/>
    <col min="33" max="33" width="35" style="462" hidden="1" customWidth="1"/>
    <col min="34" max="34" width="27" style="462" hidden="1" customWidth="1"/>
    <col min="35" max="35" width="13.33203125" style="462" customWidth="1"/>
    <col min="36" max="36" width="15" style="462" customWidth="1"/>
    <col min="37" max="37" width="26.5" style="462" customWidth="1"/>
    <col min="38" max="38" width="29.1640625" style="462" customWidth="1"/>
    <col min="39" max="39" width="43.1640625" style="462" customWidth="1"/>
    <col min="40" max="40" width="34" style="462" customWidth="1"/>
    <col min="41" max="41" width="35" style="462" customWidth="1"/>
    <col min="42" max="16384" width="11.5" style="462"/>
  </cols>
  <sheetData>
    <row r="1" spans="1:41" x14ac:dyDescent="0.2">
      <c r="A1" s="1672" t="s">
        <v>0</v>
      </c>
      <c r="B1" s="1672"/>
      <c r="C1" s="1672"/>
      <c r="D1" s="1672"/>
      <c r="E1" s="1672"/>
      <c r="F1" s="1672"/>
      <c r="G1" s="1672"/>
      <c r="H1" s="1672"/>
      <c r="I1" s="1672"/>
      <c r="J1" s="1672"/>
      <c r="K1" s="1672"/>
      <c r="L1" s="1672"/>
      <c r="M1" s="1672"/>
      <c r="N1" s="1672"/>
      <c r="O1" s="1672"/>
      <c r="P1" s="1672"/>
      <c r="Q1" s="1672"/>
      <c r="R1" s="1672"/>
      <c r="S1" s="1672"/>
      <c r="T1" s="1672"/>
      <c r="U1" s="1672"/>
      <c r="V1" s="1672"/>
      <c r="W1" s="1672"/>
      <c r="X1" s="1672"/>
      <c r="Y1" s="1672"/>
      <c r="Z1" s="1672"/>
      <c r="AA1" s="1672"/>
      <c r="AB1" s="1672"/>
    </row>
    <row r="2" spans="1:41" x14ac:dyDescent="0.2">
      <c r="A2" s="1672" t="s">
        <v>1</v>
      </c>
      <c r="B2" s="1672"/>
      <c r="C2" s="1672"/>
      <c r="D2" s="1672"/>
      <c r="E2" s="1672"/>
      <c r="F2" s="1672"/>
      <c r="G2" s="1672"/>
      <c r="H2" s="1672"/>
      <c r="I2" s="1672"/>
      <c r="J2" s="1672"/>
      <c r="K2" s="1672"/>
      <c r="L2" s="1672"/>
      <c r="M2" s="1672"/>
      <c r="N2" s="1672"/>
      <c r="O2" s="1672"/>
      <c r="P2" s="1672"/>
      <c r="Q2" s="1672"/>
      <c r="R2" s="1672"/>
      <c r="S2" s="1672"/>
      <c r="T2" s="1672"/>
      <c r="U2" s="1672"/>
      <c r="V2" s="1672"/>
      <c r="W2" s="1672"/>
      <c r="X2" s="1672"/>
      <c r="Y2" s="1672"/>
      <c r="Z2" s="1672"/>
      <c r="AA2" s="1672"/>
      <c r="AB2" s="1672"/>
    </row>
    <row r="3" spans="1:41" x14ac:dyDescent="0.2">
      <c r="A3" s="1672" t="s">
        <v>2</v>
      </c>
      <c r="B3" s="1672"/>
      <c r="C3" s="1672"/>
      <c r="D3" s="1672"/>
      <c r="E3" s="1672"/>
      <c r="F3" s="1672"/>
      <c r="G3" s="1672"/>
      <c r="H3" s="1672"/>
      <c r="I3" s="1672"/>
      <c r="J3" s="1672"/>
      <c r="K3" s="1672"/>
      <c r="L3" s="1672"/>
      <c r="M3" s="1672"/>
      <c r="N3" s="1672"/>
      <c r="O3" s="1672"/>
      <c r="P3" s="1672"/>
      <c r="Q3" s="1672"/>
      <c r="R3" s="1672"/>
      <c r="S3" s="1672"/>
      <c r="T3" s="1672"/>
      <c r="U3" s="1672"/>
      <c r="V3" s="1672"/>
      <c r="W3" s="1672"/>
      <c r="X3" s="1672"/>
      <c r="Y3" s="1672"/>
      <c r="Z3" s="1672"/>
      <c r="AA3" s="1672"/>
      <c r="AB3" s="1672"/>
    </row>
    <row r="4" spans="1:41" x14ac:dyDescent="0.2">
      <c r="A4" s="1673" t="s">
        <v>3</v>
      </c>
      <c r="B4" s="1673"/>
      <c r="C4" s="1673"/>
      <c r="D4" s="1673"/>
      <c r="E4" s="1673"/>
      <c r="F4" s="1673"/>
      <c r="G4" s="1673"/>
      <c r="H4" s="1673"/>
      <c r="I4" s="1673"/>
      <c r="J4" s="1673"/>
      <c r="K4" s="1673"/>
      <c r="L4" s="1673"/>
      <c r="M4" s="1673"/>
      <c r="N4" s="1673"/>
      <c r="O4" s="1673"/>
      <c r="P4" s="1673"/>
      <c r="Q4" s="1673"/>
      <c r="R4" s="1673"/>
      <c r="S4" s="1673"/>
      <c r="T4" s="1673"/>
      <c r="U4" s="1673"/>
      <c r="V4" s="1673"/>
      <c r="W4" s="1673"/>
      <c r="X4" s="1673"/>
      <c r="Y4" s="1673"/>
      <c r="Z4" s="1673"/>
      <c r="AA4" s="1673"/>
      <c r="AB4" s="1673"/>
    </row>
    <row r="5" spans="1:41" ht="15" customHeight="1" x14ac:dyDescent="0.2">
      <c r="A5" s="1674" t="s">
        <v>4</v>
      </c>
      <c r="B5" s="1674"/>
      <c r="C5" s="1674"/>
      <c r="D5" s="1674"/>
      <c r="E5" s="463"/>
      <c r="F5" s="1667" t="s">
        <v>42</v>
      </c>
      <c r="G5" s="1667"/>
      <c r="H5" s="1667"/>
      <c r="I5" s="464"/>
      <c r="J5" s="464"/>
      <c r="K5" s="464"/>
      <c r="L5" s="464"/>
      <c r="M5" s="464"/>
      <c r="N5" s="464"/>
      <c r="O5" s="464"/>
      <c r="P5" s="464"/>
      <c r="Q5" s="464"/>
      <c r="R5" s="464"/>
      <c r="S5" s="464"/>
      <c r="T5" s="464"/>
      <c r="U5" s="464"/>
      <c r="V5" s="464"/>
      <c r="W5" s="464"/>
      <c r="X5" s="464"/>
      <c r="Y5" s="464"/>
      <c r="Z5" s="464"/>
      <c r="AA5" s="464"/>
      <c r="AB5" s="464"/>
      <c r="AH5" s="464"/>
      <c r="AI5" s="464"/>
      <c r="AJ5" s="464"/>
    </row>
    <row r="6" spans="1:41" x14ac:dyDescent="0.2">
      <c r="A6" s="1674" t="s">
        <v>5</v>
      </c>
      <c r="B6" s="1674"/>
      <c r="C6" s="1674"/>
      <c r="D6" s="1674"/>
      <c r="E6" s="463"/>
      <c r="F6" s="465">
        <v>2540203113</v>
      </c>
      <c r="G6" s="465"/>
      <c r="H6" s="465"/>
      <c r="I6" s="465"/>
      <c r="J6" s="465"/>
      <c r="K6" s="465"/>
      <c r="L6" s="465"/>
      <c r="M6" s="465"/>
      <c r="N6" s="465"/>
      <c r="O6" s="465"/>
      <c r="P6" s="465"/>
      <c r="Q6" s="465"/>
      <c r="R6" s="465"/>
      <c r="S6" s="465"/>
      <c r="T6" s="465"/>
      <c r="U6" s="465"/>
      <c r="V6" s="465"/>
      <c r="W6" s="465"/>
      <c r="X6" s="465"/>
      <c r="Y6" s="465"/>
      <c r="Z6" s="465"/>
      <c r="AA6" s="465"/>
      <c r="AB6" s="465"/>
      <c r="AH6" s="465"/>
      <c r="AI6" s="465"/>
      <c r="AJ6" s="465"/>
    </row>
    <row r="7" spans="1:41" ht="15" customHeight="1" x14ac:dyDescent="0.2">
      <c r="A7" s="1674" t="s">
        <v>6</v>
      </c>
      <c r="B7" s="1674"/>
      <c r="C7" s="1674"/>
      <c r="D7" s="1674"/>
      <c r="E7" s="463"/>
      <c r="F7" s="1668" t="s">
        <v>697</v>
      </c>
      <c r="G7" s="1668"/>
      <c r="H7" s="1668"/>
      <c r="I7" s="464"/>
      <c r="J7" s="464"/>
      <c r="K7" s="464"/>
      <c r="L7" s="464"/>
      <c r="M7" s="464"/>
      <c r="N7" s="464"/>
      <c r="O7" s="464"/>
      <c r="P7" s="464"/>
      <c r="Q7" s="464"/>
      <c r="R7" s="464"/>
      <c r="S7" s="464"/>
      <c r="T7" s="464"/>
      <c r="U7" s="464"/>
      <c r="V7" s="464"/>
      <c r="W7" s="464"/>
      <c r="X7" s="464"/>
      <c r="Y7" s="464"/>
      <c r="Z7" s="464"/>
      <c r="AA7" s="464"/>
      <c r="AB7" s="464"/>
      <c r="AH7" s="464"/>
      <c r="AI7" s="464"/>
      <c r="AJ7" s="464"/>
    </row>
    <row r="8" spans="1:41" ht="15" customHeight="1" x14ac:dyDescent="0.2">
      <c r="A8" s="1674" t="s">
        <v>7</v>
      </c>
      <c r="B8" s="1674"/>
      <c r="C8" s="1674"/>
      <c r="D8" s="1674"/>
      <c r="E8" s="463"/>
      <c r="F8" s="1668" t="s">
        <v>696</v>
      </c>
      <c r="G8" s="1668"/>
      <c r="H8" s="1668"/>
      <c r="I8" s="464"/>
      <c r="J8" s="464"/>
      <c r="K8" s="464"/>
      <c r="L8" s="464"/>
      <c r="M8" s="464"/>
      <c r="N8" s="464"/>
      <c r="O8" s="464"/>
      <c r="P8" s="464"/>
      <c r="Q8" s="464"/>
      <c r="R8" s="464"/>
      <c r="S8" s="464"/>
      <c r="T8" s="464"/>
      <c r="U8" s="464"/>
      <c r="V8" s="464"/>
      <c r="W8" s="464"/>
      <c r="X8" s="464"/>
      <c r="Y8" s="464"/>
      <c r="Z8" s="464"/>
      <c r="AA8" s="464"/>
      <c r="AB8" s="464"/>
      <c r="AH8" s="464"/>
      <c r="AI8" s="464"/>
      <c r="AJ8" s="464"/>
    </row>
    <row r="9" spans="1:41" ht="15" customHeight="1" x14ac:dyDescent="0.2">
      <c r="A9" s="1675" t="s">
        <v>8</v>
      </c>
      <c r="B9" s="1678" t="s">
        <v>9</v>
      </c>
      <c r="C9" s="1681" t="s">
        <v>10</v>
      </c>
      <c r="D9" s="1682"/>
      <c r="E9" s="1687" t="s">
        <v>27</v>
      </c>
      <c r="F9" s="1690" t="s">
        <v>11</v>
      </c>
      <c r="G9" s="1693" t="s">
        <v>12</v>
      </c>
      <c r="H9" s="1694"/>
      <c r="I9" s="1694"/>
      <c r="J9" s="1694"/>
      <c r="K9" s="1694"/>
      <c r="L9" s="1695"/>
      <c r="M9" s="1690" t="s">
        <v>687</v>
      </c>
      <c r="N9" s="1720" t="s">
        <v>659</v>
      </c>
      <c r="O9" s="1721"/>
      <c r="P9" s="1722"/>
      <c r="Q9" s="1723" t="s">
        <v>737</v>
      </c>
      <c r="R9" s="1724"/>
      <c r="S9" s="1725"/>
      <c r="T9" s="1720" t="s">
        <v>1127</v>
      </c>
      <c r="U9" s="1721"/>
      <c r="V9" s="1722"/>
      <c r="W9" s="1728" t="s">
        <v>1243</v>
      </c>
      <c r="X9" s="1690" t="s">
        <v>710</v>
      </c>
      <c r="Y9" s="1687" t="s">
        <v>28</v>
      </c>
      <c r="Z9" s="1729" t="s">
        <v>30</v>
      </c>
      <c r="AA9" s="1732" t="s">
        <v>31</v>
      </c>
      <c r="AB9" s="1652" t="s">
        <v>659</v>
      </c>
      <c r="AC9" s="1652" t="s">
        <v>660</v>
      </c>
      <c r="AD9" s="1652" t="s">
        <v>661</v>
      </c>
      <c r="AE9" s="1652" t="s">
        <v>788</v>
      </c>
      <c r="AF9" s="1652" t="s">
        <v>662</v>
      </c>
      <c r="AG9" s="1652" t="s">
        <v>663</v>
      </c>
      <c r="AH9" s="1739" t="s">
        <v>29</v>
      </c>
      <c r="AI9" s="1739" t="s">
        <v>65</v>
      </c>
      <c r="AJ9" s="1626" t="s">
        <v>737</v>
      </c>
      <c r="AK9" s="1626" t="s">
        <v>664</v>
      </c>
      <c r="AL9" s="1626" t="s">
        <v>661</v>
      </c>
      <c r="AM9" s="1626" t="s">
        <v>788</v>
      </c>
      <c r="AN9" s="1626" t="s">
        <v>662</v>
      </c>
      <c r="AO9" s="1626" t="s">
        <v>663</v>
      </c>
    </row>
    <row r="10" spans="1:41" ht="100.5" customHeight="1" x14ac:dyDescent="0.2">
      <c r="A10" s="1676"/>
      <c r="B10" s="1679"/>
      <c r="C10" s="1683"/>
      <c r="D10" s="1684"/>
      <c r="E10" s="1688"/>
      <c r="F10" s="1691"/>
      <c r="G10" s="1690" t="s">
        <v>15</v>
      </c>
      <c r="H10" s="1690" t="s">
        <v>16</v>
      </c>
      <c r="I10" s="1690" t="s">
        <v>17</v>
      </c>
      <c r="J10" s="1669" t="s">
        <v>18</v>
      </c>
      <c r="K10" s="1670"/>
      <c r="L10" s="1671"/>
      <c r="M10" s="1691"/>
      <c r="N10" s="1714" t="s">
        <v>58</v>
      </c>
      <c r="O10" s="1716" t="s">
        <v>59</v>
      </c>
      <c r="P10" s="1718" t="s">
        <v>1182</v>
      </c>
      <c r="Q10" s="1726" t="s">
        <v>58</v>
      </c>
      <c r="R10" s="1735" t="s">
        <v>59</v>
      </c>
      <c r="S10" s="1737" t="s">
        <v>1182</v>
      </c>
      <c r="T10" s="1714" t="s">
        <v>58</v>
      </c>
      <c r="U10" s="1716" t="s">
        <v>59</v>
      </c>
      <c r="V10" s="1718" t="s">
        <v>1182</v>
      </c>
      <c r="W10" s="1728"/>
      <c r="X10" s="1691"/>
      <c r="Y10" s="1688"/>
      <c r="Z10" s="1730"/>
      <c r="AA10" s="1733"/>
      <c r="AB10" s="1653"/>
      <c r="AC10" s="1653"/>
      <c r="AD10" s="1653"/>
      <c r="AE10" s="1653"/>
      <c r="AF10" s="1653"/>
      <c r="AG10" s="1653"/>
      <c r="AH10" s="1740"/>
      <c r="AI10" s="1740"/>
      <c r="AJ10" s="1627"/>
      <c r="AK10" s="1627"/>
      <c r="AL10" s="1627"/>
      <c r="AM10" s="1627"/>
      <c r="AN10" s="1627"/>
      <c r="AO10" s="1627"/>
    </row>
    <row r="11" spans="1:41" ht="32" x14ac:dyDescent="0.2">
      <c r="A11" s="1677"/>
      <c r="B11" s="1680"/>
      <c r="C11" s="1685"/>
      <c r="D11" s="1686"/>
      <c r="E11" s="1689"/>
      <c r="F11" s="1692"/>
      <c r="G11" s="1692"/>
      <c r="H11" s="1692"/>
      <c r="I11" s="1692"/>
      <c r="J11" s="466" t="s">
        <v>20</v>
      </c>
      <c r="K11" s="467" t="s">
        <v>33</v>
      </c>
      <c r="L11" s="466" t="s">
        <v>19</v>
      </c>
      <c r="M11" s="1692"/>
      <c r="N11" s="1715"/>
      <c r="O11" s="1717"/>
      <c r="P11" s="1719"/>
      <c r="Q11" s="1727"/>
      <c r="R11" s="1736"/>
      <c r="S11" s="1738"/>
      <c r="T11" s="1715"/>
      <c r="U11" s="1717"/>
      <c r="V11" s="1719"/>
      <c r="W11" s="1678"/>
      <c r="X11" s="1691"/>
      <c r="Y11" s="1689"/>
      <c r="Z11" s="1731"/>
      <c r="AA11" s="1734"/>
      <c r="AB11" s="1654"/>
      <c r="AC11" s="1654"/>
      <c r="AD11" s="1654"/>
      <c r="AE11" s="1654"/>
      <c r="AF11" s="1654"/>
      <c r="AG11" s="1654"/>
      <c r="AH11" s="1741"/>
      <c r="AI11" s="1741"/>
      <c r="AJ11" s="1628"/>
      <c r="AK11" s="1628"/>
      <c r="AL11" s="1628"/>
      <c r="AM11" s="1628"/>
      <c r="AN11" s="1628"/>
      <c r="AO11" s="1628"/>
    </row>
    <row r="12" spans="1:41" ht="64" x14ac:dyDescent="0.2">
      <c r="A12" s="1696" t="s">
        <v>142</v>
      </c>
      <c r="B12" s="1696" t="s">
        <v>112</v>
      </c>
      <c r="C12" s="1696" t="s">
        <v>143</v>
      </c>
      <c r="D12" s="1696"/>
      <c r="E12" s="1697">
        <v>20</v>
      </c>
      <c r="F12" s="863" t="s">
        <v>1190</v>
      </c>
      <c r="G12" s="1701" t="s">
        <v>145</v>
      </c>
      <c r="H12" s="1700" t="s">
        <v>1187</v>
      </c>
      <c r="I12" s="1636" t="s">
        <v>147</v>
      </c>
      <c r="J12" s="1701" t="s">
        <v>711</v>
      </c>
      <c r="K12" s="1707" t="s">
        <v>1188</v>
      </c>
      <c r="L12" s="1636">
        <v>2019</v>
      </c>
      <c r="M12" s="1700" t="s">
        <v>1189</v>
      </c>
      <c r="N12" s="1636"/>
      <c r="O12" s="1636"/>
      <c r="P12" s="1713">
        <v>3</v>
      </c>
      <c r="Q12" s="1630"/>
      <c r="R12" s="1630"/>
      <c r="S12" s="1633">
        <v>2</v>
      </c>
      <c r="T12" s="1630"/>
      <c r="U12" s="1630"/>
      <c r="V12" s="1633">
        <v>2</v>
      </c>
      <c r="W12" s="1636">
        <v>3</v>
      </c>
      <c r="X12" s="1649">
        <v>0</v>
      </c>
      <c r="Y12" s="211">
        <v>52</v>
      </c>
      <c r="Z12" s="198" t="s">
        <v>904</v>
      </c>
      <c r="AA12" s="255" t="s">
        <v>692</v>
      </c>
      <c r="AB12" s="199">
        <v>8.3000000000000004E-2</v>
      </c>
      <c r="AC12" s="468">
        <v>8.3000000000000004E-2</v>
      </c>
      <c r="AD12" s="469" t="s">
        <v>890</v>
      </c>
      <c r="AE12" s="253" t="s">
        <v>819</v>
      </c>
      <c r="AF12" s="253" t="s">
        <v>551</v>
      </c>
      <c r="AG12" s="253" t="s">
        <v>549</v>
      </c>
      <c r="AH12" s="201" t="s">
        <v>149</v>
      </c>
      <c r="AI12" s="1675" t="s">
        <v>150</v>
      </c>
      <c r="AJ12" s="199">
        <v>8.3000000000000004E-2</v>
      </c>
      <c r="AK12" s="199">
        <v>8.3000000000000004E-2</v>
      </c>
      <c r="AL12" s="469" t="s">
        <v>890</v>
      </c>
      <c r="AM12" s="253" t="s">
        <v>819</v>
      </c>
      <c r="AN12" s="253" t="s">
        <v>551</v>
      </c>
      <c r="AO12" s="253" t="s">
        <v>549</v>
      </c>
    </row>
    <row r="13" spans="1:41" ht="32" x14ac:dyDescent="0.2">
      <c r="A13" s="1696"/>
      <c r="B13" s="1696"/>
      <c r="C13" s="1696"/>
      <c r="D13" s="1696"/>
      <c r="E13" s="1698"/>
      <c r="F13" s="874"/>
      <c r="G13" s="1650"/>
      <c r="H13" s="1650"/>
      <c r="I13" s="1637"/>
      <c r="J13" s="1650"/>
      <c r="K13" s="1708"/>
      <c r="L13" s="1637"/>
      <c r="M13" s="1650"/>
      <c r="N13" s="1637"/>
      <c r="O13" s="1637"/>
      <c r="P13" s="1713"/>
      <c r="Q13" s="1631"/>
      <c r="R13" s="1631"/>
      <c r="S13" s="1634"/>
      <c r="T13" s="1631"/>
      <c r="U13" s="1631"/>
      <c r="V13" s="1634"/>
      <c r="W13" s="1637"/>
      <c r="X13" s="1650"/>
      <c r="Y13" s="211">
        <v>53</v>
      </c>
      <c r="Z13" s="471" t="s">
        <v>151</v>
      </c>
      <c r="AA13" s="202" t="s">
        <v>692</v>
      </c>
      <c r="AB13" s="202" t="s">
        <v>692</v>
      </c>
      <c r="AC13" s="212">
        <v>0</v>
      </c>
      <c r="AD13" s="469" t="s">
        <v>892</v>
      </c>
      <c r="AE13" s="469"/>
      <c r="AF13" s="470"/>
      <c r="AG13" s="470"/>
      <c r="AH13" s="201" t="s">
        <v>152</v>
      </c>
      <c r="AI13" s="1676"/>
      <c r="AJ13" s="202" t="s">
        <v>692</v>
      </c>
      <c r="AK13" s="202" t="s">
        <v>692</v>
      </c>
      <c r="AL13" s="469" t="s">
        <v>892</v>
      </c>
      <c r="AM13" s="469"/>
      <c r="AN13" s="470"/>
      <c r="AO13" s="470"/>
    </row>
    <row r="14" spans="1:41" ht="96" x14ac:dyDescent="0.2">
      <c r="A14" s="1696"/>
      <c r="B14" s="1696"/>
      <c r="C14" s="1696"/>
      <c r="D14" s="1696"/>
      <c r="E14" s="1699"/>
      <c r="F14" s="864"/>
      <c r="G14" s="1651"/>
      <c r="H14" s="1651"/>
      <c r="I14" s="1638"/>
      <c r="J14" s="1651"/>
      <c r="K14" s="1709"/>
      <c r="L14" s="1638"/>
      <c r="M14" s="1651"/>
      <c r="N14" s="1638"/>
      <c r="O14" s="1638"/>
      <c r="P14" s="1713"/>
      <c r="Q14" s="1632"/>
      <c r="R14" s="1632"/>
      <c r="S14" s="1635"/>
      <c r="T14" s="1632"/>
      <c r="U14" s="1632"/>
      <c r="V14" s="1635"/>
      <c r="W14" s="1638"/>
      <c r="X14" s="1651"/>
      <c r="Y14" s="211">
        <v>54</v>
      </c>
      <c r="Z14" s="198" t="s">
        <v>891</v>
      </c>
      <c r="AA14" s="255" t="s">
        <v>692</v>
      </c>
      <c r="AB14" s="199">
        <v>8.3000000000000004E-2</v>
      </c>
      <c r="AC14" s="472">
        <v>8.3000000000000004E-2</v>
      </c>
      <c r="AD14" s="469" t="s">
        <v>893</v>
      </c>
      <c r="AE14" s="200" t="s">
        <v>820</v>
      </c>
      <c r="AF14" s="200" t="s">
        <v>550</v>
      </c>
      <c r="AG14" s="200" t="s">
        <v>821</v>
      </c>
      <c r="AH14" s="201" t="s">
        <v>153</v>
      </c>
      <c r="AI14" s="1677"/>
      <c r="AJ14" s="199">
        <v>8.3000000000000004E-2</v>
      </c>
      <c r="AK14" s="199">
        <v>8.3000000000000004E-2</v>
      </c>
      <c r="AL14" s="469" t="s">
        <v>893</v>
      </c>
      <c r="AM14" s="200" t="s">
        <v>820</v>
      </c>
      <c r="AN14" s="200" t="s">
        <v>550</v>
      </c>
      <c r="AO14" s="200" t="s">
        <v>821</v>
      </c>
    </row>
    <row r="15" spans="1:41" ht="64" x14ac:dyDescent="0.2">
      <c r="A15" s="1696"/>
      <c r="B15" s="1696"/>
      <c r="C15" s="1696"/>
      <c r="D15" s="1696"/>
      <c r="E15" s="1703">
        <v>21</v>
      </c>
      <c r="F15" s="1696" t="s">
        <v>154</v>
      </c>
      <c r="G15" s="1696" t="s">
        <v>155</v>
      </c>
      <c r="H15" s="1696" t="s">
        <v>156</v>
      </c>
      <c r="I15" s="1704" t="s">
        <v>69</v>
      </c>
      <c r="J15" s="1648">
        <v>1</v>
      </c>
      <c r="K15" s="982" t="s">
        <v>1203</v>
      </c>
      <c r="L15" s="1704">
        <v>2019</v>
      </c>
      <c r="M15" s="1655">
        <v>0.25</v>
      </c>
      <c r="N15" s="1636">
        <v>0</v>
      </c>
      <c r="O15" s="1636">
        <v>10</v>
      </c>
      <c r="P15" s="1636">
        <f>N15/O15</f>
        <v>0</v>
      </c>
      <c r="Q15" s="1636">
        <v>0</v>
      </c>
      <c r="R15" s="1636">
        <v>10</v>
      </c>
      <c r="S15" s="1636">
        <f>Q15/R15</f>
        <v>0</v>
      </c>
      <c r="T15" s="1636">
        <v>0</v>
      </c>
      <c r="U15" s="1636">
        <v>10</v>
      </c>
      <c r="V15" s="1636">
        <f>T15/U15</f>
        <v>0</v>
      </c>
      <c r="W15" s="1655">
        <v>0.25</v>
      </c>
      <c r="X15" s="1648">
        <v>0</v>
      </c>
      <c r="Y15" s="211">
        <v>55</v>
      </c>
      <c r="Z15" s="207" t="s">
        <v>905</v>
      </c>
      <c r="AA15" s="203">
        <v>0.125</v>
      </c>
      <c r="AB15" s="204">
        <v>3.1199999999999999E-2</v>
      </c>
      <c r="AC15" s="472">
        <v>3.1199999999999999E-2</v>
      </c>
      <c r="AD15" s="469" t="s">
        <v>894</v>
      </c>
      <c r="AE15" s="470"/>
      <c r="AF15" s="470"/>
      <c r="AG15" s="470"/>
      <c r="AH15" s="201" t="s">
        <v>157</v>
      </c>
      <c r="AI15" s="205" t="s">
        <v>150</v>
      </c>
      <c r="AJ15" s="204">
        <v>3.1199999999999999E-2</v>
      </c>
      <c r="AK15" s="204">
        <v>3.1199999999999999E-2</v>
      </c>
      <c r="AL15" s="469" t="s">
        <v>894</v>
      </c>
      <c r="AM15" s="470"/>
      <c r="AN15" s="470"/>
      <c r="AO15" s="470"/>
    </row>
    <row r="16" spans="1:41" ht="64" x14ac:dyDescent="0.2">
      <c r="A16" s="1696"/>
      <c r="B16" s="1696"/>
      <c r="C16" s="1696"/>
      <c r="D16" s="1696"/>
      <c r="E16" s="1703"/>
      <c r="F16" s="1696"/>
      <c r="G16" s="1696"/>
      <c r="H16" s="1696"/>
      <c r="I16" s="1704"/>
      <c r="J16" s="1648"/>
      <c r="K16" s="1706"/>
      <c r="L16" s="1704"/>
      <c r="M16" s="1656"/>
      <c r="N16" s="1637"/>
      <c r="O16" s="1637"/>
      <c r="P16" s="1637"/>
      <c r="Q16" s="1637"/>
      <c r="R16" s="1637"/>
      <c r="S16" s="1637"/>
      <c r="T16" s="1637"/>
      <c r="U16" s="1637"/>
      <c r="V16" s="1637"/>
      <c r="W16" s="1656"/>
      <c r="X16" s="1648"/>
      <c r="Y16" s="211">
        <v>56</v>
      </c>
      <c r="Z16" s="206" t="s">
        <v>906</v>
      </c>
      <c r="AA16" s="203">
        <v>0.125</v>
      </c>
      <c r="AB16" s="204">
        <v>3.1199999999999999E-2</v>
      </c>
      <c r="AC16" s="472">
        <v>3.1199999999999999E-2</v>
      </c>
      <c r="AD16" s="473" t="s">
        <v>896</v>
      </c>
      <c r="AE16" s="200" t="s">
        <v>895</v>
      </c>
      <c r="AF16" s="200" t="s">
        <v>552</v>
      </c>
      <c r="AG16" s="200" t="s">
        <v>822</v>
      </c>
      <c r="AH16" s="201" t="s">
        <v>158</v>
      </c>
      <c r="AI16" s="205" t="s">
        <v>150</v>
      </c>
      <c r="AJ16" s="204">
        <v>3.1199999999999999E-2</v>
      </c>
      <c r="AK16" s="204">
        <v>3.1199999999999999E-2</v>
      </c>
      <c r="AL16" s="473" t="s">
        <v>896</v>
      </c>
      <c r="AM16" s="200" t="s">
        <v>895</v>
      </c>
      <c r="AN16" s="200" t="s">
        <v>552</v>
      </c>
      <c r="AO16" s="200" t="s">
        <v>822</v>
      </c>
    </row>
    <row r="17" spans="1:41" ht="68" customHeight="1" x14ac:dyDescent="0.2">
      <c r="A17" s="1696"/>
      <c r="B17" s="1696"/>
      <c r="C17" s="1696"/>
      <c r="D17" s="1696"/>
      <c r="E17" s="1703"/>
      <c r="F17" s="1696"/>
      <c r="G17" s="1696"/>
      <c r="H17" s="1696"/>
      <c r="I17" s="1704"/>
      <c r="J17" s="1648"/>
      <c r="K17" s="1706"/>
      <c r="L17" s="1704"/>
      <c r="M17" s="1656"/>
      <c r="N17" s="1637"/>
      <c r="O17" s="1637"/>
      <c r="P17" s="1637"/>
      <c r="Q17" s="1637"/>
      <c r="R17" s="1637"/>
      <c r="S17" s="1637"/>
      <c r="T17" s="1637"/>
      <c r="U17" s="1637"/>
      <c r="V17" s="1637"/>
      <c r="W17" s="1656"/>
      <c r="X17" s="1648"/>
      <c r="Y17" s="211">
        <v>57</v>
      </c>
      <c r="Z17" s="207" t="s">
        <v>907</v>
      </c>
      <c r="AA17" s="203">
        <v>0.125</v>
      </c>
      <c r="AB17" s="204">
        <v>3.1199999999999999E-2</v>
      </c>
      <c r="AC17" s="472">
        <v>3.1199999999999999E-2</v>
      </c>
      <c r="AD17" s="201" t="s">
        <v>897</v>
      </c>
      <c r="AE17" s="253" t="s">
        <v>547</v>
      </c>
      <c r="AF17" s="253" t="s">
        <v>553</v>
      </c>
      <c r="AG17" s="253" t="s">
        <v>554</v>
      </c>
      <c r="AH17" s="201" t="s">
        <v>159</v>
      </c>
      <c r="AI17" s="205" t="s">
        <v>150</v>
      </c>
      <c r="AJ17" s="204">
        <v>3.1199999999999999E-2</v>
      </c>
      <c r="AK17" s="204">
        <v>3.1199999999999999E-2</v>
      </c>
      <c r="AL17" s="201" t="s">
        <v>897</v>
      </c>
      <c r="AM17" s="253" t="s">
        <v>547</v>
      </c>
      <c r="AN17" s="253" t="s">
        <v>553</v>
      </c>
      <c r="AO17" s="253" t="s">
        <v>554</v>
      </c>
    </row>
    <row r="18" spans="1:41" ht="48" x14ac:dyDescent="0.2">
      <c r="A18" s="1696"/>
      <c r="B18" s="1696"/>
      <c r="C18" s="1696"/>
      <c r="D18" s="1696"/>
      <c r="E18" s="1703"/>
      <c r="F18" s="1696"/>
      <c r="G18" s="1696"/>
      <c r="H18" s="1696"/>
      <c r="I18" s="1704"/>
      <c r="J18" s="1648"/>
      <c r="K18" s="1706"/>
      <c r="L18" s="1704"/>
      <c r="M18" s="1656"/>
      <c r="N18" s="1637"/>
      <c r="O18" s="1637"/>
      <c r="P18" s="1637"/>
      <c r="Q18" s="1637"/>
      <c r="R18" s="1637"/>
      <c r="S18" s="1637"/>
      <c r="T18" s="1637"/>
      <c r="U18" s="1637"/>
      <c r="V18" s="1637"/>
      <c r="W18" s="1656"/>
      <c r="X18" s="1648"/>
      <c r="Y18" s="211">
        <v>58</v>
      </c>
      <c r="Z18" s="208" t="s">
        <v>908</v>
      </c>
      <c r="AA18" s="203">
        <v>0.125</v>
      </c>
      <c r="AB18" s="204">
        <v>3.1199999999999999E-2</v>
      </c>
      <c r="AC18" s="472">
        <v>3.1199999999999999E-2</v>
      </c>
      <c r="AD18" s="201" t="s">
        <v>898</v>
      </c>
      <c r="AE18" s="470"/>
      <c r="AF18" s="470"/>
      <c r="AG18" s="470"/>
      <c r="AH18" s="201" t="s">
        <v>160</v>
      </c>
      <c r="AI18" s="205" t="s">
        <v>150</v>
      </c>
      <c r="AJ18" s="204">
        <v>3.1199999999999999E-2</v>
      </c>
      <c r="AK18" s="204">
        <v>3.1199999999999999E-2</v>
      </c>
      <c r="AL18" s="201" t="s">
        <v>898</v>
      </c>
      <c r="AM18" s="470"/>
      <c r="AN18" s="470"/>
      <c r="AO18" s="470"/>
    </row>
    <row r="19" spans="1:41" ht="48" x14ac:dyDescent="0.2">
      <c r="A19" s="1696"/>
      <c r="B19" s="1696"/>
      <c r="C19" s="1696"/>
      <c r="D19" s="1696"/>
      <c r="E19" s="1703"/>
      <c r="F19" s="1696"/>
      <c r="G19" s="1696"/>
      <c r="H19" s="1696"/>
      <c r="I19" s="1704"/>
      <c r="J19" s="1648"/>
      <c r="K19" s="1706"/>
      <c r="L19" s="1704"/>
      <c r="M19" s="1656"/>
      <c r="N19" s="1637"/>
      <c r="O19" s="1637"/>
      <c r="P19" s="1637"/>
      <c r="Q19" s="1637"/>
      <c r="R19" s="1637"/>
      <c r="S19" s="1637"/>
      <c r="T19" s="1637"/>
      <c r="U19" s="1637"/>
      <c r="V19" s="1637"/>
      <c r="W19" s="1656"/>
      <c r="X19" s="1648"/>
      <c r="Y19" s="211">
        <v>59</v>
      </c>
      <c r="Z19" s="474" t="s">
        <v>909</v>
      </c>
      <c r="AA19" s="203">
        <v>0.125</v>
      </c>
      <c r="AB19" s="204">
        <v>3.1199999999999999E-2</v>
      </c>
      <c r="AC19" s="472">
        <v>3.1199999999999999E-2</v>
      </c>
      <c r="AD19" s="201" t="s">
        <v>899</v>
      </c>
      <c r="AE19" s="200" t="s">
        <v>556</v>
      </c>
      <c r="AF19" s="200" t="s">
        <v>556</v>
      </c>
      <c r="AG19" s="200" t="s">
        <v>823</v>
      </c>
      <c r="AH19" s="201" t="s">
        <v>161</v>
      </c>
      <c r="AI19" s="205" t="s">
        <v>150</v>
      </c>
      <c r="AJ19" s="204">
        <v>3.1199999999999999E-2</v>
      </c>
      <c r="AK19" s="204">
        <v>3.1199999999999999E-2</v>
      </c>
      <c r="AL19" s="201" t="s">
        <v>899</v>
      </c>
      <c r="AM19" s="200" t="s">
        <v>556</v>
      </c>
      <c r="AN19" s="200" t="s">
        <v>556</v>
      </c>
      <c r="AO19" s="200" t="s">
        <v>823</v>
      </c>
    </row>
    <row r="20" spans="1:41" ht="64" x14ac:dyDescent="0.2">
      <c r="A20" s="1696"/>
      <c r="B20" s="1696"/>
      <c r="C20" s="1696"/>
      <c r="D20" s="1696"/>
      <c r="E20" s="1703"/>
      <c r="F20" s="1696"/>
      <c r="G20" s="1696"/>
      <c r="H20" s="1696"/>
      <c r="I20" s="1704"/>
      <c r="J20" s="1648"/>
      <c r="K20" s="1706"/>
      <c r="L20" s="1704"/>
      <c r="M20" s="1656"/>
      <c r="N20" s="1637"/>
      <c r="O20" s="1637"/>
      <c r="P20" s="1637"/>
      <c r="Q20" s="1637"/>
      <c r="R20" s="1637"/>
      <c r="S20" s="1637"/>
      <c r="T20" s="1637"/>
      <c r="U20" s="1637"/>
      <c r="V20" s="1637"/>
      <c r="W20" s="1656"/>
      <c r="X20" s="1648"/>
      <c r="Y20" s="211">
        <v>60</v>
      </c>
      <c r="Z20" s="209" t="s">
        <v>910</v>
      </c>
      <c r="AA20" s="203">
        <v>0.125</v>
      </c>
      <c r="AB20" s="204">
        <v>3.1199999999999999E-2</v>
      </c>
      <c r="AC20" s="472">
        <v>3.1199999999999999E-2</v>
      </c>
      <c r="AD20" s="201" t="s">
        <v>900</v>
      </c>
      <c r="AE20" s="470"/>
      <c r="AF20" s="470"/>
      <c r="AG20" s="470"/>
      <c r="AH20" s="201" t="s">
        <v>162</v>
      </c>
      <c r="AI20" s="205" t="s">
        <v>150</v>
      </c>
      <c r="AJ20" s="204">
        <v>3.1199999999999999E-2</v>
      </c>
      <c r="AK20" s="204">
        <v>3.1199999999999999E-2</v>
      </c>
      <c r="AL20" s="201" t="s">
        <v>900</v>
      </c>
      <c r="AM20" s="470"/>
      <c r="AN20" s="470"/>
      <c r="AO20" s="470"/>
    </row>
    <row r="21" spans="1:41" ht="64" x14ac:dyDescent="0.2">
      <c r="A21" s="1696"/>
      <c r="B21" s="1696"/>
      <c r="C21" s="1696"/>
      <c r="D21" s="1696"/>
      <c r="E21" s="1703"/>
      <c r="F21" s="1696"/>
      <c r="G21" s="1696"/>
      <c r="H21" s="1696"/>
      <c r="I21" s="1704"/>
      <c r="J21" s="1648"/>
      <c r="K21" s="1706"/>
      <c r="L21" s="1704"/>
      <c r="M21" s="1656"/>
      <c r="N21" s="1637"/>
      <c r="O21" s="1637"/>
      <c r="P21" s="1637"/>
      <c r="Q21" s="1637"/>
      <c r="R21" s="1637"/>
      <c r="S21" s="1637"/>
      <c r="T21" s="1637"/>
      <c r="U21" s="1637"/>
      <c r="V21" s="1637"/>
      <c r="W21" s="1656"/>
      <c r="X21" s="1648"/>
      <c r="Y21" s="211">
        <v>61</v>
      </c>
      <c r="Z21" s="475" t="s">
        <v>174</v>
      </c>
      <c r="AA21" s="203">
        <v>0.125</v>
      </c>
      <c r="AB21" s="204">
        <v>3.1199999999999999E-2</v>
      </c>
      <c r="AC21" s="472">
        <v>0.125</v>
      </c>
      <c r="AD21" s="201" t="s">
        <v>901</v>
      </c>
      <c r="AE21" s="200" t="s">
        <v>824</v>
      </c>
      <c r="AF21" s="200" t="s">
        <v>824</v>
      </c>
      <c r="AG21" s="200" t="s">
        <v>825</v>
      </c>
      <c r="AH21" s="201"/>
      <c r="AI21" s="205"/>
      <c r="AJ21" s="204">
        <v>3.1199999999999999E-2</v>
      </c>
      <c r="AK21" s="204">
        <v>3.1199999999999999E-2</v>
      </c>
      <c r="AL21" s="201" t="s">
        <v>901</v>
      </c>
      <c r="AM21" s="200" t="s">
        <v>824</v>
      </c>
      <c r="AN21" s="200" t="s">
        <v>824</v>
      </c>
      <c r="AO21" s="200" t="s">
        <v>825</v>
      </c>
    </row>
    <row r="22" spans="1:41" ht="64" x14ac:dyDescent="0.2">
      <c r="A22" s="1696"/>
      <c r="B22" s="1696"/>
      <c r="C22" s="1696"/>
      <c r="D22" s="1696"/>
      <c r="E22" s="1703"/>
      <c r="F22" s="1696"/>
      <c r="G22" s="1696"/>
      <c r="H22" s="1696"/>
      <c r="I22" s="1704"/>
      <c r="J22" s="1648"/>
      <c r="K22" s="1706"/>
      <c r="L22" s="1704"/>
      <c r="M22" s="1657"/>
      <c r="N22" s="1638"/>
      <c r="O22" s="1638"/>
      <c r="P22" s="1638"/>
      <c r="Q22" s="1638"/>
      <c r="R22" s="1638"/>
      <c r="S22" s="1638"/>
      <c r="T22" s="1638"/>
      <c r="U22" s="1638"/>
      <c r="V22" s="1638"/>
      <c r="W22" s="1657"/>
      <c r="X22" s="1648"/>
      <c r="Y22" s="211">
        <v>62</v>
      </c>
      <c r="Z22" s="207" t="s">
        <v>911</v>
      </c>
      <c r="AA22" s="203">
        <v>0.125</v>
      </c>
      <c r="AB22" s="204">
        <v>3.1199999999999999E-2</v>
      </c>
      <c r="AC22" s="472">
        <v>0.125</v>
      </c>
      <c r="AD22" s="469" t="s">
        <v>862</v>
      </c>
      <c r="AE22" s="476" t="s">
        <v>902</v>
      </c>
      <c r="AF22" s="470"/>
      <c r="AG22" s="470"/>
      <c r="AH22" s="201" t="s">
        <v>175</v>
      </c>
      <c r="AI22" s="205" t="s">
        <v>150</v>
      </c>
      <c r="AJ22" s="204">
        <v>3.1199999999999999E-2</v>
      </c>
      <c r="AK22" s="204">
        <v>3.1199999999999999E-2</v>
      </c>
      <c r="AL22" s="469" t="s">
        <v>862</v>
      </c>
      <c r="AM22" s="476" t="s">
        <v>902</v>
      </c>
      <c r="AN22" s="470"/>
      <c r="AO22" s="470"/>
    </row>
    <row r="23" spans="1:41" ht="96" x14ac:dyDescent="0.2">
      <c r="A23" s="1696"/>
      <c r="B23" s="1696"/>
      <c r="C23" s="1696"/>
      <c r="D23" s="1696"/>
      <c r="E23" s="1702">
        <v>22</v>
      </c>
      <c r="F23" s="1701" t="s">
        <v>163</v>
      </c>
      <c r="G23" s="1701" t="s">
        <v>164</v>
      </c>
      <c r="H23" s="1701" t="s">
        <v>165</v>
      </c>
      <c r="I23" s="1636" t="s">
        <v>69</v>
      </c>
      <c r="J23" s="1664">
        <v>1</v>
      </c>
      <c r="K23" s="1710" t="s">
        <v>166</v>
      </c>
      <c r="L23" s="1636">
        <v>2019</v>
      </c>
      <c r="M23" s="1658">
        <v>1</v>
      </c>
      <c r="N23" s="1636">
        <f>1241+145+479+1299+39+213</f>
        <v>3416</v>
      </c>
      <c r="O23" s="1636">
        <f>1241+145+479+1299+39+213</f>
        <v>3416</v>
      </c>
      <c r="P23" s="1642">
        <f>+(N23/O23)</f>
        <v>1</v>
      </c>
      <c r="Q23" s="1639">
        <f>403+83+140+892+36+105</f>
        <v>1659</v>
      </c>
      <c r="R23" s="1639">
        <f>403+83+140+892+36+105</f>
        <v>1659</v>
      </c>
      <c r="S23" s="1642">
        <f>+(Q23/R23)</f>
        <v>1</v>
      </c>
      <c r="T23" s="1639">
        <f>N23+Q23</f>
        <v>5075</v>
      </c>
      <c r="U23" s="1639">
        <f>O23+R23</f>
        <v>5075</v>
      </c>
      <c r="V23" s="1642">
        <f>+(T23/U23)</f>
        <v>1</v>
      </c>
      <c r="W23" s="1658">
        <v>1</v>
      </c>
      <c r="X23" s="1645">
        <v>0.5</v>
      </c>
      <c r="Y23" s="471">
        <v>63</v>
      </c>
      <c r="Z23" s="477" t="s">
        <v>912</v>
      </c>
      <c r="AA23" s="212">
        <v>0.25</v>
      </c>
      <c r="AB23" s="478">
        <v>6.25E-2</v>
      </c>
      <c r="AC23" s="472">
        <v>6.3E-2</v>
      </c>
      <c r="AD23" s="201" t="s">
        <v>903</v>
      </c>
      <c r="AE23" s="253" t="s">
        <v>547</v>
      </c>
      <c r="AF23" s="253" t="s">
        <v>548</v>
      </c>
      <c r="AG23" s="253" t="s">
        <v>549</v>
      </c>
      <c r="AH23" s="201" t="s">
        <v>167</v>
      </c>
      <c r="AI23" s="205" t="s">
        <v>150</v>
      </c>
      <c r="AJ23" s="478">
        <v>6.25E-2</v>
      </c>
      <c r="AK23" s="478">
        <v>6.25E-2</v>
      </c>
      <c r="AL23" s="201" t="s">
        <v>903</v>
      </c>
      <c r="AM23" s="253" t="s">
        <v>547</v>
      </c>
      <c r="AN23" s="253" t="s">
        <v>548</v>
      </c>
      <c r="AO23" s="253" t="s">
        <v>549</v>
      </c>
    </row>
    <row r="24" spans="1:41" ht="64" x14ac:dyDescent="0.2">
      <c r="A24" s="1696"/>
      <c r="B24" s="1696"/>
      <c r="C24" s="1696"/>
      <c r="D24" s="1696"/>
      <c r="E24" s="1702"/>
      <c r="F24" s="1650"/>
      <c r="G24" s="1650"/>
      <c r="H24" s="1650"/>
      <c r="I24" s="1637"/>
      <c r="J24" s="1665"/>
      <c r="K24" s="1711"/>
      <c r="L24" s="1637"/>
      <c r="M24" s="1659"/>
      <c r="N24" s="1637"/>
      <c r="O24" s="1637"/>
      <c r="P24" s="1643"/>
      <c r="Q24" s="1640"/>
      <c r="R24" s="1640"/>
      <c r="S24" s="1643"/>
      <c r="T24" s="1640"/>
      <c r="U24" s="1640"/>
      <c r="V24" s="1643"/>
      <c r="W24" s="1659"/>
      <c r="X24" s="1646"/>
      <c r="Y24" s="471">
        <v>64</v>
      </c>
      <c r="Z24" s="477" t="s">
        <v>913</v>
      </c>
      <c r="AA24" s="212">
        <v>0.25</v>
      </c>
      <c r="AB24" s="478">
        <v>6.25E-2</v>
      </c>
      <c r="AC24" s="472">
        <v>6.3E-2</v>
      </c>
      <c r="AD24" s="59" t="s">
        <v>918</v>
      </c>
      <c r="AE24" s="253" t="s">
        <v>547</v>
      </c>
      <c r="AF24" s="253" t="s">
        <v>557</v>
      </c>
      <c r="AG24" s="253" t="s">
        <v>558</v>
      </c>
      <c r="AH24" s="201" t="s">
        <v>168</v>
      </c>
      <c r="AI24" s="205" t="s">
        <v>150</v>
      </c>
      <c r="AJ24" s="478">
        <v>6.25E-2</v>
      </c>
      <c r="AK24" s="478">
        <v>6.25E-2</v>
      </c>
      <c r="AL24" s="59" t="s">
        <v>918</v>
      </c>
      <c r="AM24" s="253" t="s">
        <v>547</v>
      </c>
      <c r="AN24" s="253" t="s">
        <v>557</v>
      </c>
      <c r="AO24" s="253" t="s">
        <v>558</v>
      </c>
    </row>
    <row r="25" spans="1:41" ht="64" x14ac:dyDescent="0.2">
      <c r="A25" s="1696"/>
      <c r="B25" s="1696"/>
      <c r="C25" s="1696"/>
      <c r="D25" s="1696"/>
      <c r="E25" s="1702"/>
      <c r="F25" s="1651"/>
      <c r="G25" s="1651"/>
      <c r="H25" s="1651"/>
      <c r="I25" s="1638"/>
      <c r="J25" s="1666"/>
      <c r="K25" s="1712"/>
      <c r="L25" s="1638"/>
      <c r="M25" s="1660"/>
      <c r="N25" s="1638"/>
      <c r="O25" s="1638"/>
      <c r="P25" s="1644"/>
      <c r="Q25" s="1641"/>
      <c r="R25" s="1641"/>
      <c r="S25" s="1644"/>
      <c r="T25" s="1641"/>
      <c r="U25" s="1641"/>
      <c r="V25" s="1644"/>
      <c r="W25" s="1660"/>
      <c r="X25" s="1647"/>
      <c r="Y25" s="471">
        <v>65</v>
      </c>
      <c r="Z25" s="477" t="s">
        <v>914</v>
      </c>
      <c r="AA25" s="212">
        <v>0.5</v>
      </c>
      <c r="AB25" s="478">
        <v>0.125</v>
      </c>
      <c r="AC25" s="470"/>
      <c r="AD25" s="254" t="s">
        <v>919</v>
      </c>
      <c r="AE25" s="253" t="s">
        <v>547</v>
      </c>
      <c r="AF25" s="253" t="s">
        <v>557</v>
      </c>
      <c r="AG25" s="253" t="s">
        <v>558</v>
      </c>
      <c r="AH25" s="201" t="s">
        <v>169</v>
      </c>
      <c r="AI25" s="205" t="s">
        <v>150</v>
      </c>
      <c r="AJ25" s="478">
        <v>0.125</v>
      </c>
      <c r="AK25" s="478">
        <v>0.125</v>
      </c>
      <c r="AL25" s="254" t="s">
        <v>919</v>
      </c>
      <c r="AM25" s="253" t="s">
        <v>547</v>
      </c>
      <c r="AN25" s="253" t="s">
        <v>557</v>
      </c>
      <c r="AO25" s="253" t="s">
        <v>558</v>
      </c>
    </row>
    <row r="26" spans="1:41" ht="48" x14ac:dyDescent="0.2">
      <c r="A26" s="1696"/>
      <c r="B26" s="1696"/>
      <c r="C26" s="1696"/>
      <c r="D26" s="1696"/>
      <c r="E26" s="1705">
        <v>23</v>
      </c>
      <c r="F26" s="1700" t="s">
        <v>1244</v>
      </c>
      <c r="G26" s="1701" t="s">
        <v>164</v>
      </c>
      <c r="H26" s="1701" t="s">
        <v>165</v>
      </c>
      <c r="I26" s="1636" t="s">
        <v>69</v>
      </c>
      <c r="J26" s="1664">
        <v>1</v>
      </c>
      <c r="K26" s="1664">
        <v>0.08</v>
      </c>
      <c r="L26" s="1636">
        <v>2019</v>
      </c>
      <c r="M26" s="1664">
        <v>7.0000000000000007E-2</v>
      </c>
      <c r="N26" s="1636">
        <v>1</v>
      </c>
      <c r="O26" s="1636">
        <v>12</v>
      </c>
      <c r="P26" s="1642">
        <f>N26/O26</f>
        <v>8.3333333333333329E-2</v>
      </c>
      <c r="Q26" s="1661">
        <v>0</v>
      </c>
      <c r="R26" s="1661">
        <v>15</v>
      </c>
      <c r="S26" s="1664">
        <f>Q26/R26</f>
        <v>0</v>
      </c>
      <c r="T26" s="1661">
        <f>N26+Q26</f>
        <v>1</v>
      </c>
      <c r="U26" s="1661">
        <f>O26+R26</f>
        <v>27</v>
      </c>
      <c r="V26" s="1664">
        <f>T26/U26</f>
        <v>3.7037037037037035E-2</v>
      </c>
      <c r="W26" s="1664">
        <v>7.0000000000000007E-2</v>
      </c>
      <c r="X26" s="1664">
        <v>0.5</v>
      </c>
      <c r="Y26" s="469">
        <v>66</v>
      </c>
      <c r="Z26" s="210" t="s">
        <v>915</v>
      </c>
      <c r="AA26" s="212">
        <v>0.3</v>
      </c>
      <c r="AB26" s="468">
        <v>7.4999999999999997E-2</v>
      </c>
      <c r="AC26" s="472">
        <v>7.4999999999999997E-2</v>
      </c>
      <c r="AD26" s="254" t="s">
        <v>898</v>
      </c>
      <c r="AE26" s="1629" t="s">
        <v>826</v>
      </c>
      <c r="AF26" s="1629" t="s">
        <v>827</v>
      </c>
      <c r="AG26" s="1629" t="s">
        <v>828</v>
      </c>
      <c r="AH26" s="201" t="s">
        <v>171</v>
      </c>
      <c r="AI26" s="205" t="s">
        <v>150</v>
      </c>
      <c r="AJ26" s="468">
        <v>7.4999999999999997E-2</v>
      </c>
      <c r="AK26" s="468">
        <v>7.4999999999999997E-2</v>
      </c>
      <c r="AL26" s="254" t="s">
        <v>898</v>
      </c>
      <c r="AM26" s="1629" t="s">
        <v>826</v>
      </c>
      <c r="AN26" s="1629" t="s">
        <v>827</v>
      </c>
      <c r="AO26" s="1629" t="s">
        <v>828</v>
      </c>
    </row>
    <row r="27" spans="1:41" ht="32" x14ac:dyDescent="0.2">
      <c r="A27" s="1696"/>
      <c r="B27" s="1696"/>
      <c r="C27" s="1696"/>
      <c r="D27" s="1696"/>
      <c r="E27" s="1705"/>
      <c r="F27" s="1650"/>
      <c r="G27" s="1650"/>
      <c r="H27" s="1650"/>
      <c r="I27" s="1637"/>
      <c r="J27" s="1637"/>
      <c r="K27" s="1665"/>
      <c r="L27" s="1637"/>
      <c r="M27" s="1637"/>
      <c r="N27" s="1637"/>
      <c r="O27" s="1637"/>
      <c r="P27" s="1643"/>
      <c r="Q27" s="1662"/>
      <c r="R27" s="1662"/>
      <c r="S27" s="1665"/>
      <c r="T27" s="1662"/>
      <c r="U27" s="1662"/>
      <c r="V27" s="1665"/>
      <c r="W27" s="1637"/>
      <c r="X27" s="1637"/>
      <c r="Y27" s="469">
        <v>67</v>
      </c>
      <c r="Z27" s="210" t="s">
        <v>916</v>
      </c>
      <c r="AA27" s="212">
        <v>0.4</v>
      </c>
      <c r="AB27" s="212">
        <v>0.1</v>
      </c>
      <c r="AC27" s="212">
        <v>0.1</v>
      </c>
      <c r="AD27" s="254" t="s">
        <v>920</v>
      </c>
      <c r="AE27" s="1629"/>
      <c r="AF27" s="1629"/>
      <c r="AG27" s="1629"/>
      <c r="AH27" s="201" t="s">
        <v>172</v>
      </c>
      <c r="AI27" s="205" t="s">
        <v>150</v>
      </c>
      <c r="AJ27" s="212">
        <v>0.1</v>
      </c>
      <c r="AK27" s="561">
        <v>0.1</v>
      </c>
      <c r="AL27" s="254" t="s">
        <v>920</v>
      </c>
      <c r="AM27" s="1629"/>
      <c r="AN27" s="1629"/>
      <c r="AO27" s="1629"/>
    </row>
    <row r="28" spans="1:41" ht="32" x14ac:dyDescent="0.2">
      <c r="A28" s="1696"/>
      <c r="B28" s="1696"/>
      <c r="C28" s="1696"/>
      <c r="D28" s="1696"/>
      <c r="E28" s="1705"/>
      <c r="F28" s="1651"/>
      <c r="G28" s="1651"/>
      <c r="H28" s="1651"/>
      <c r="I28" s="1638"/>
      <c r="J28" s="1638"/>
      <c r="K28" s="1666"/>
      <c r="L28" s="1638"/>
      <c r="M28" s="1638"/>
      <c r="N28" s="1638"/>
      <c r="O28" s="1638"/>
      <c r="P28" s="1644"/>
      <c r="Q28" s="1663"/>
      <c r="R28" s="1663"/>
      <c r="S28" s="1666"/>
      <c r="T28" s="1663"/>
      <c r="U28" s="1663"/>
      <c r="V28" s="1666"/>
      <c r="W28" s="1638"/>
      <c r="X28" s="1638"/>
      <c r="Y28" s="469">
        <v>68</v>
      </c>
      <c r="Z28" s="210" t="s">
        <v>917</v>
      </c>
      <c r="AA28" s="212">
        <v>0.3</v>
      </c>
      <c r="AB28" s="468">
        <v>7.4999999999999997E-2</v>
      </c>
      <c r="AC28" s="472">
        <v>7.4999999999999997E-2</v>
      </c>
      <c r="AD28" s="254" t="s">
        <v>921</v>
      </c>
      <c r="AE28" s="1629"/>
      <c r="AF28" s="1629"/>
      <c r="AG28" s="1629"/>
      <c r="AH28" s="201" t="s">
        <v>173</v>
      </c>
      <c r="AI28" s="205" t="s">
        <v>150</v>
      </c>
      <c r="AJ28" s="468">
        <v>7.4999999999999997E-2</v>
      </c>
      <c r="AK28" s="468">
        <v>7.4999999999999997E-2</v>
      </c>
      <c r="AL28" s="254" t="s">
        <v>921</v>
      </c>
      <c r="AM28" s="1629"/>
      <c r="AN28" s="1629"/>
      <c r="AO28" s="1629"/>
    </row>
  </sheetData>
  <mergeCells count="143">
    <mergeCell ref="AF9:AF11"/>
    <mergeCell ref="AG9:AG11"/>
    <mergeCell ref="AE9:AE11"/>
    <mergeCell ref="AE26:AE28"/>
    <mergeCell ref="AF26:AF28"/>
    <mergeCell ref="AG26:AG28"/>
    <mergeCell ref="AH9:AH11"/>
    <mergeCell ref="AI9:AI11"/>
    <mergeCell ref="AI12:AI14"/>
    <mergeCell ref="N9:P9"/>
    <mergeCell ref="Q9:S9"/>
    <mergeCell ref="Q10:Q11"/>
    <mergeCell ref="X9:X11"/>
    <mergeCell ref="Y9:Y11"/>
    <mergeCell ref="M9:M11"/>
    <mergeCell ref="W9:W11"/>
    <mergeCell ref="Z9:Z11"/>
    <mergeCell ref="AA9:AA11"/>
    <mergeCell ref="R10:R11"/>
    <mergeCell ref="S10:S11"/>
    <mergeCell ref="T9:V9"/>
    <mergeCell ref="T10:T11"/>
    <mergeCell ref="U10:U11"/>
    <mergeCell ref="V10:V11"/>
    <mergeCell ref="M12:M14"/>
    <mergeCell ref="W12:W14"/>
    <mergeCell ref="N12:N14"/>
    <mergeCell ref="O12:O14"/>
    <mergeCell ref="P12:P14"/>
    <mergeCell ref="N15:N22"/>
    <mergeCell ref="O15:O22"/>
    <mergeCell ref="P15:P22"/>
    <mergeCell ref="N10:N11"/>
    <mergeCell ref="O10:O11"/>
    <mergeCell ref="P10:P11"/>
    <mergeCell ref="Q12:Q14"/>
    <mergeCell ref="R12:R14"/>
    <mergeCell ref="S12:S14"/>
    <mergeCell ref="K15:K22"/>
    <mergeCell ref="G12:G14"/>
    <mergeCell ref="H12:H14"/>
    <mergeCell ref="I12:I14"/>
    <mergeCell ref="J12:J14"/>
    <mergeCell ref="K12:K14"/>
    <mergeCell ref="L12:L14"/>
    <mergeCell ref="J23:J25"/>
    <mergeCell ref="K23:K25"/>
    <mergeCell ref="L23:L25"/>
    <mergeCell ref="I23:I25"/>
    <mergeCell ref="L15:L22"/>
    <mergeCell ref="J26:J28"/>
    <mergeCell ref="E23:E25"/>
    <mergeCell ref="F23:F25"/>
    <mergeCell ref="G23:G25"/>
    <mergeCell ref="H23:H25"/>
    <mergeCell ref="E15:E22"/>
    <mergeCell ref="F15:F22"/>
    <mergeCell ref="G15:G22"/>
    <mergeCell ref="H15:H22"/>
    <mergeCell ref="I15:I22"/>
    <mergeCell ref="J15:J22"/>
    <mergeCell ref="E26:E28"/>
    <mergeCell ref="A12:A28"/>
    <mergeCell ref="B12:B28"/>
    <mergeCell ref="C12:D28"/>
    <mergeCell ref="E12:E14"/>
    <mergeCell ref="F12:F14"/>
    <mergeCell ref="F26:F28"/>
    <mergeCell ref="G26:G28"/>
    <mergeCell ref="H26:H28"/>
    <mergeCell ref="I26:I28"/>
    <mergeCell ref="F5:H5"/>
    <mergeCell ref="F7:H7"/>
    <mergeCell ref="F8:H8"/>
    <mergeCell ref="J10:L10"/>
    <mergeCell ref="K26:K28"/>
    <mergeCell ref="L26:L28"/>
    <mergeCell ref="X26:X28"/>
    <mergeCell ref="A1:AB1"/>
    <mergeCell ref="A2:AB2"/>
    <mergeCell ref="A3:AB3"/>
    <mergeCell ref="A4:AB4"/>
    <mergeCell ref="A5:D5"/>
    <mergeCell ref="A9:A11"/>
    <mergeCell ref="B9:B11"/>
    <mergeCell ref="C9:D11"/>
    <mergeCell ref="E9:E11"/>
    <mergeCell ref="F9:F11"/>
    <mergeCell ref="G9:L9"/>
    <mergeCell ref="A6:D6"/>
    <mergeCell ref="A7:D7"/>
    <mergeCell ref="A8:D8"/>
    <mergeCell ref="G10:G11"/>
    <mergeCell ref="H10:H11"/>
    <mergeCell ref="I10:I11"/>
    <mergeCell ref="N23:N25"/>
    <mergeCell ref="O23:O25"/>
    <mergeCell ref="P23:P25"/>
    <mergeCell ref="N26:N28"/>
    <mergeCell ref="O26:O28"/>
    <mergeCell ref="P26:P28"/>
    <mergeCell ref="M15:M22"/>
    <mergeCell ref="W15:W22"/>
    <mergeCell ref="M23:M25"/>
    <mergeCell ref="W23:W25"/>
    <mergeCell ref="Q26:Q28"/>
    <mergeCell ref="R26:R28"/>
    <mergeCell ref="S26:S28"/>
    <mergeCell ref="T26:T28"/>
    <mergeCell ref="U26:U28"/>
    <mergeCell ref="V26:V28"/>
    <mergeCell ref="M26:M28"/>
    <mergeCell ref="W26:W28"/>
    <mergeCell ref="Q15:Q22"/>
    <mergeCell ref="R15:R22"/>
    <mergeCell ref="S15:S22"/>
    <mergeCell ref="Q23:Q25"/>
    <mergeCell ref="R23:R25"/>
    <mergeCell ref="S23:S25"/>
    <mergeCell ref="AL9:AL11"/>
    <mergeCell ref="AM9:AM11"/>
    <mergeCell ref="AN9:AN11"/>
    <mergeCell ref="AO9:AO11"/>
    <mergeCell ref="AM26:AM28"/>
    <mergeCell ref="AN26:AN28"/>
    <mergeCell ref="AO26:AO28"/>
    <mergeCell ref="T12:T14"/>
    <mergeCell ref="U12:U14"/>
    <mergeCell ref="V12:V14"/>
    <mergeCell ref="T15:T22"/>
    <mergeCell ref="U15:U22"/>
    <mergeCell ref="V15:V22"/>
    <mergeCell ref="T23:T25"/>
    <mergeCell ref="U23:U25"/>
    <mergeCell ref="V23:V25"/>
    <mergeCell ref="X23:X25"/>
    <mergeCell ref="X15:X22"/>
    <mergeCell ref="X12:X14"/>
    <mergeCell ref="AB9:AB11"/>
    <mergeCell ref="AC9:AC11"/>
    <mergeCell ref="AD9:AD11"/>
    <mergeCell ref="AJ9:AJ11"/>
    <mergeCell ref="AK9:AK11"/>
  </mergeCells>
  <dataValidations count="1">
    <dataValidation type="list" allowBlank="1" showInputMessage="1" showErrorMessage="1" sqref="C12" xr:uid="{00000000-0002-0000-0200-000000000000}">
      <formula1>#REF!</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16</vt:i4>
      </vt:variant>
      <vt:variant>
        <vt:lpstr>Rangos con nombre</vt:lpstr>
      </vt:variant>
      <vt:variant>
        <vt:i4>7</vt:i4>
      </vt:variant>
    </vt:vector>
  </HeadingPairs>
  <TitlesOfParts>
    <vt:vector size="23" baseType="lpstr">
      <vt:lpstr>RESULTADOS</vt:lpstr>
      <vt:lpstr>PI</vt:lpstr>
      <vt:lpstr>RESUMEN ACUER PI</vt:lpstr>
      <vt:lpstr>Hoja2</vt:lpstr>
      <vt:lpstr>PAS 2020 I SEM</vt:lpstr>
      <vt:lpstr>612</vt:lpstr>
      <vt:lpstr>SALUD AMBIENTAL</vt:lpstr>
      <vt:lpstr>NO TRANSMISIBLES </vt:lpstr>
      <vt:lpstr>NUTRICION </vt:lpstr>
      <vt:lpstr>SALUD MENTAL </vt:lpstr>
      <vt:lpstr>SSR</vt:lpstr>
      <vt:lpstr>TRANSMISIBLES</vt:lpstr>
      <vt:lpstr>SALUD LABORAL </vt:lpstr>
      <vt:lpstr>VULNERABLES </vt:lpstr>
      <vt:lpstr>FORTALECIMIENTO</vt:lpstr>
      <vt:lpstr>EMERGENCIAS Y DESASTRES</vt:lpstr>
      <vt:lpstr>'612'!Área_de_impresión</vt:lpstr>
      <vt:lpstr>'PAS 2020 I SEM'!Área_de_impresión</vt:lpstr>
      <vt:lpstr>PI!Área_de_impresión</vt:lpstr>
      <vt:lpstr>'SALUD LABORAL '!Área_de_impresión</vt:lpstr>
      <vt:lpstr>'612'!Títulos_a_imprimir</vt:lpstr>
      <vt:lpstr>'PAS 2020 I SEM'!Títulos_a_imprimir</vt:lpstr>
      <vt:lpstr>PI!Títulos_a_imprimir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FREDY CORREDOR</cp:lastModifiedBy>
  <cp:lastPrinted>2020-08-19T19:37:34Z</cp:lastPrinted>
  <dcterms:created xsi:type="dcterms:W3CDTF">2017-02-15T05:43:24Z</dcterms:created>
  <dcterms:modified xsi:type="dcterms:W3CDTF">2020-08-19T19:37:41Z</dcterms:modified>
</cp:coreProperties>
</file>